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1.xml" ContentType="application/vnd.openxmlformats-officedocument.drawing+xml"/>
  <Override PartName="/xl/chartsheets/sheet16.xml" ContentType="application/vnd.openxmlformats-officedocument.spreadsheetml.chartsheet+xml"/>
  <Override PartName="/xl/drawings/drawing33.xml" ContentType="application/vnd.openxmlformats-officedocument.drawing+xml"/>
  <Override PartName="/xl/chartsheets/sheet17.xml" ContentType="application/vnd.openxmlformats-officedocument.spreadsheetml.chartsheet+xml"/>
  <Override PartName="/xl/drawings/drawing35.xml" ContentType="application/vnd.openxmlformats-officedocument.drawing+xml"/>
  <Override PartName="/xl/chartsheets/sheet18.xml" ContentType="application/vnd.openxmlformats-officedocument.spreadsheetml.chartsheet+xml"/>
  <Override PartName="/xl/drawings/drawing37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3.xml" ContentType="application/vnd.openxmlformats-officedocument.drawing+xml"/>
  <Override PartName="/xl/chartsheets/sheet22.xml" ContentType="application/vnd.openxmlformats-officedocument.spreadsheetml.chartsheet+xml"/>
  <Override PartName="/xl/drawings/drawing45.xml" ContentType="application/vnd.openxmlformats-officedocument.drawing+xml"/>
  <Override PartName="/xl/chartsheets/sheet23.xml" ContentType="application/vnd.openxmlformats-officedocument.spreadsheetml.chartsheet+xml"/>
  <Override PartName="/xl/drawings/drawing47.xml" ContentType="application/vnd.openxmlformats-officedocument.drawing+xml"/>
  <Override PartName="/xl/chartsheets/sheet24.xml" ContentType="application/vnd.openxmlformats-officedocument.spreadsheetml.chartsheet+xml"/>
  <Override PartName="/xl/drawings/drawing49.xml" ContentType="application/vnd.openxmlformats-officedocument.drawing+xml"/>
  <Override PartName="/xl/chartsheets/sheet25.xml" ContentType="application/vnd.openxmlformats-officedocument.spreadsheetml.chartsheet+xml"/>
  <Override PartName="/xl/drawings/drawing51.xml" ContentType="application/vnd.openxmlformats-officedocument.drawing+xml"/>
  <Override PartName="/xl/chartsheets/sheet26.xml" ContentType="application/vnd.openxmlformats-officedocument.spreadsheetml.chartsheet+xml"/>
  <Override PartName="/xl/drawings/drawing53.xml" ContentType="application/vnd.openxmlformats-officedocument.drawing+xml"/>
  <Override PartName="/xl/chartsheets/sheet27.xml" ContentType="application/vnd.openxmlformats-officedocument.spreadsheetml.chartsheet+xml"/>
  <Override PartName="/xl/drawings/drawing55.xml" ContentType="application/vnd.openxmlformats-officedocument.drawing+xml"/>
  <Override PartName="/xl/chartsheets/sheet28.xml" ContentType="application/vnd.openxmlformats-officedocument.spreadsheetml.chartsheet+xml"/>
  <Override PartName="/xl/drawings/drawing5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599" activeTab="0"/>
  </bookViews>
  <sheets>
    <sheet name="Ward Factsheets" sheetId="1" r:id="rId1"/>
    <sheet name="Mean age" sheetId="2" r:id="rId2"/>
    <sheet name="0-4" sheetId="3" r:id="rId3"/>
    <sheet name="5-14" sheetId="4" r:id="rId4"/>
    <sheet name="15-19" sheetId="5" r:id="rId5"/>
    <sheet name="30-44" sheetId="6" r:id="rId6"/>
    <sheet name="85+" sheetId="7" r:id="rId7"/>
    <sheet name="% Flats" sheetId="8" r:id="rId8"/>
    <sheet name="% Vacant or 2nd home" sheetId="9" r:id="rId9"/>
    <sheet name="Dwelling size" sheetId="10" r:id="rId10"/>
    <sheet name="Lone parent with dep children" sheetId="11" r:id="rId11"/>
    <sheet name="Other households" sheetId="12" r:id="rId12"/>
    <sheet name="Non-white ethnicity" sheetId="13" r:id="rId13"/>
    <sheet name="Main language English" sheetId="14" r:id="rId14"/>
    <sheet name="Non UK born" sheetId="15" r:id="rId15"/>
    <sheet name="Arrived UK 2004-2011" sheetId="16" r:id="rId16"/>
    <sheet name="Average household size" sheetId="17" r:id="rId17"/>
    <sheet name="Religion Christian" sheetId="18" r:id="rId18"/>
    <sheet name="Social rented" sheetId="19" r:id="rId19"/>
    <sheet name="Private rented" sheetId="20" r:id="rId20"/>
    <sheet name="Employed" sheetId="21" r:id="rId21"/>
    <sheet name="16-24 unemployed" sheetId="22" r:id="rId22"/>
    <sheet name="No adults work &amp; dep children" sheetId="23" r:id="rId23"/>
    <sheet name="Managerial occupations" sheetId="24" r:id="rId24"/>
    <sheet name="Travels public transport" sheetId="25" r:id="rId25"/>
    <sheet name="Travels car or van" sheetId="26" r:id="rId26"/>
    <sheet name="No car or van in household" sheetId="27" r:id="rId27"/>
    <sheet name="In good health" sheetId="28" r:id="rId28"/>
    <sheet name="Provides unpaid care" sheetId="29" r:id="rId29"/>
    <sheet name="Data" sheetId="30" r:id="rId30"/>
  </sheets>
  <definedNames>
    <definedName name="Data_ward">'Data'!$B$4:$B$27</definedName>
    <definedName name="_xlnm.Print_Area" localSheetId="0">'Ward Factsheets'!$A$1:$T$89</definedName>
  </definedNames>
  <calcPr fullCalcOnLoad="1"/>
</workbook>
</file>

<file path=xl/sharedStrings.xml><?xml version="1.0" encoding="utf-8"?>
<sst xmlns="http://schemas.openxmlformats.org/spreadsheetml/2006/main" count="707" uniqueCount="275">
  <si>
    <t>Age structure</t>
  </si>
  <si>
    <t>Ethnic group</t>
  </si>
  <si>
    <t>Religion</t>
  </si>
  <si>
    <t>Economic activity</t>
  </si>
  <si>
    <t>Year of arrival in UK</t>
  </si>
  <si>
    <t>Number of bedrooms</t>
  </si>
  <si>
    <t>Industry</t>
  </si>
  <si>
    <t>Car or van availability</t>
  </si>
  <si>
    <t>Tenure</t>
  </si>
  <si>
    <t>Method of travel to work</t>
  </si>
  <si>
    <t>Wandsworth</t>
  </si>
  <si>
    <t>No.</t>
  </si>
  <si>
    <t>%</t>
  </si>
  <si>
    <t>Total</t>
  </si>
  <si>
    <t>0 to 4</t>
  </si>
  <si>
    <t>5 to 14</t>
  </si>
  <si>
    <t>15 to 19</t>
  </si>
  <si>
    <t>20 to 29</t>
  </si>
  <si>
    <t>30 to 44</t>
  </si>
  <si>
    <t>65 to 74</t>
  </si>
  <si>
    <t>Mean age</t>
  </si>
  <si>
    <t>Median age</t>
  </si>
  <si>
    <t>75 to 84</t>
  </si>
  <si>
    <t>45 to 64</t>
  </si>
  <si>
    <t>85+</t>
  </si>
  <si>
    <t>English/Welsh/Scottish/Northern Irish/British</t>
  </si>
  <si>
    <t>Irish</t>
  </si>
  <si>
    <t>Gypsy or Irish Traveller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</si>
  <si>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</si>
  <si>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</si>
  <si>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</si>
  <si>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</si>
  <si>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</si>
  <si>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</si>
  <si>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</si>
  <si>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</si>
  <si>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</si>
  <si>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</si>
  <si>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</si>
  <si>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</si>
  <si>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</si>
  <si>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</si>
  <si>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</si>
  <si>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Table KS102 - all usual residents</t>
  </si>
  <si>
    <t>Table KS201 - all usual residents</t>
  </si>
  <si>
    <t>Caravan or temporary structure</t>
  </si>
  <si>
    <t>Total White</t>
  </si>
  <si>
    <t>Total Mixed/multiple ethnic group</t>
  </si>
  <si>
    <t>Total Asian/Asian British</t>
  </si>
  <si>
    <t>Total Black/African/Caribbean/Black British</t>
  </si>
  <si>
    <t>Total Other ethnic group</t>
  </si>
  <si>
    <t>Vacant/second home</t>
  </si>
  <si>
    <t>Table KS401 - all household spaces</t>
  </si>
  <si>
    <t>Household spaces with residents</t>
  </si>
  <si>
    <t>Accommodation type</t>
  </si>
  <si>
    <t>Other</t>
  </si>
  <si>
    <t>Born in the UK</t>
  </si>
  <si>
    <t>One person household: Aged 65 and over</t>
  </si>
  <si>
    <t>One person household: Other</t>
  </si>
  <si>
    <t>Other household types: All full-time students</t>
  </si>
  <si>
    <t>Other household types: All aged 65 and over</t>
  </si>
  <si>
    <t>Other household types: Other</t>
  </si>
  <si>
    <t>Table KS105 - all households</t>
  </si>
  <si>
    <t>Average household size</t>
  </si>
  <si>
    <t>With central heating</t>
  </si>
  <si>
    <t>Table KS403 - all households</t>
  </si>
  <si>
    <t>Household characteristics</t>
  </si>
  <si>
    <t>Cohabiting couple: No dep. children</t>
  </si>
  <si>
    <t>Cohabiting couple: dep. children</t>
  </si>
  <si>
    <t>Lone parent: dep. children</t>
  </si>
  <si>
    <t>Lone parent: All children non-dep.</t>
  </si>
  <si>
    <t>Other household types: With dep. children</t>
  </si>
  <si>
    <t>Married/partnership couple: No dep. children</t>
  </si>
  <si>
    <t>Married/partnership couple: dep. children</t>
  </si>
  <si>
    <t>One family - all aged 65 and over</t>
  </si>
  <si>
    <t>Christian</t>
  </si>
  <si>
    <t>Buddhist</t>
  </si>
  <si>
    <t>Hindu</t>
  </si>
  <si>
    <t>Jewish</t>
  </si>
  <si>
    <t>Muslim (Islam)</t>
  </si>
  <si>
    <t>Sikh</t>
  </si>
  <si>
    <t>Other religion</t>
  </si>
  <si>
    <t>No religion</t>
  </si>
  <si>
    <t>Religion not stated</t>
  </si>
  <si>
    <t>Table KS209 - all usual residents</t>
  </si>
  <si>
    <t>Health</t>
  </si>
  <si>
    <t>Very good health</t>
  </si>
  <si>
    <t>Good health</t>
  </si>
  <si>
    <t>Fair health</t>
  </si>
  <si>
    <t>Bad health</t>
  </si>
  <si>
    <t>Very bad health</t>
  </si>
  <si>
    <t>Table KS301 - all usual residents</t>
  </si>
  <si>
    <t>Main language English (3+)</t>
  </si>
  <si>
    <t>Daily activities limited</t>
  </si>
  <si>
    <t>Social rented: Other</t>
  </si>
  <si>
    <t>Private rented: Other</t>
  </si>
  <si>
    <t>Living rent free</t>
  </si>
  <si>
    <t>Owned outright</t>
  </si>
  <si>
    <t>Owned mortgage or loan</t>
  </si>
  <si>
    <t>Shared ownership</t>
  </si>
  <si>
    <t>Social rented: Council</t>
  </si>
  <si>
    <t>Private rented: landlord</t>
  </si>
  <si>
    <t>Table KS402 - all households</t>
  </si>
  <si>
    <t>Overcrowded*</t>
  </si>
  <si>
    <t>* (1+ fewer rooms than required)</t>
  </si>
  <si>
    <t>Provides unpaid care</t>
  </si>
  <si>
    <t>Unemployed: Age 16 to 24</t>
  </si>
  <si>
    <t>Total Economically active</t>
  </si>
  <si>
    <t>Total Economically inactive</t>
  </si>
  <si>
    <t>Employee: Part-time</t>
  </si>
  <si>
    <t>Employee: Full-time</t>
  </si>
  <si>
    <t>Self-employed</t>
  </si>
  <si>
    <t>Unemployed</t>
  </si>
  <si>
    <t>Full-time student</t>
  </si>
  <si>
    <t>Retired</t>
  </si>
  <si>
    <t>Long-term sick or disabled</t>
  </si>
  <si>
    <t>Student (inc. FT students)</t>
  </si>
  <si>
    <t>Looking after home/family</t>
  </si>
  <si>
    <t>Males</t>
  </si>
  <si>
    <t>Females</t>
  </si>
  <si>
    <t>Not classified</t>
  </si>
  <si>
    <t>Socio-economic Classification</t>
  </si>
  <si>
    <t>Table KS611 - all usual residents aged 16 to 74</t>
  </si>
  <si>
    <t>Higher managerial, administrative &amp; professional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</si>
  <si>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</si>
  <si>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</si>
  <si>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</si>
  <si>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</si>
  <si>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</si>
  <si>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</si>
  <si>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Lower managerial, administrative &amp; professional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</si>
  <si>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</si>
  <si>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</si>
  <si>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</si>
  <si>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</si>
  <si>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</si>
  <si>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</si>
  <si>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</si>
  <si>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</si>
  <si>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</si>
  <si>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</si>
  <si>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</si>
  <si>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</si>
  <si>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Table QS701 - all usual residents aged 16 to 74</t>
  </si>
  <si>
    <t>No cars or vans in household</t>
  </si>
  <si>
    <t>1 car or van in household</t>
  </si>
  <si>
    <t>2 cars or vans in household</t>
  </si>
  <si>
    <t>3+ cars or vans in household</t>
  </si>
  <si>
    <t>Table KS404 - all households</t>
  </si>
  <si>
    <t>Agriculture, forestry and fishing</t>
  </si>
  <si>
    <t>Mining and quarrying</t>
  </si>
  <si>
    <t>Manufacturing</t>
  </si>
  <si>
    <t xml:space="preserve">Electricity, gas, steam and air conditioning supply </t>
  </si>
  <si>
    <t>Water supply; sewerage, waste management and remediation activities</t>
  </si>
  <si>
    <t>Construction</t>
  </si>
  <si>
    <t>Wholesale and retail trade; repair of motor vehicles and motor 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</si>
  <si>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</si>
  <si>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</si>
  <si>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</si>
  <si>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</si>
  <si>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</si>
  <si>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</si>
  <si>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</si>
  <si>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</si>
  <si>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</si>
  <si>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</si>
  <si>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Source: Office for National Statistics   © Crown Copyright 2012</t>
  </si>
  <si>
    <t>2011 Census Data</t>
  </si>
  <si>
    <t>E05000610</t>
  </si>
  <si>
    <t>Balham</t>
  </si>
  <si>
    <t>E05000611</t>
  </si>
  <si>
    <t>Bedford</t>
  </si>
  <si>
    <t>E05000612</t>
  </si>
  <si>
    <t>Earlsfield</t>
  </si>
  <si>
    <t>E05000613</t>
  </si>
  <si>
    <t>East Putney</t>
  </si>
  <si>
    <t>E05000614</t>
  </si>
  <si>
    <t>Fairfield</t>
  </si>
  <si>
    <t>E05000615</t>
  </si>
  <si>
    <t>Furzedown</t>
  </si>
  <si>
    <t>E05000616</t>
  </si>
  <si>
    <t>Graveney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</si>
  <si>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</si>
  <si>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</si>
  <si>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</si>
  <si>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</si>
  <si>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</si>
  <si>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</si>
  <si>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</si>
  <si>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</si>
  <si>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</si>
  <si>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</si>
  <si>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E05000622</t>
  </si>
  <si>
    <t>St Mary's Park</t>
  </si>
  <si>
    <t>E05000623</t>
  </si>
  <si>
    <t>Shaftesbury</t>
  </si>
  <si>
    <t>E05000624</t>
  </si>
  <si>
    <t>Southfields</t>
  </si>
  <si>
    <t>E05000625</t>
  </si>
  <si>
    <t>Thamesfield</t>
  </si>
  <si>
    <t>E05000626</t>
  </si>
  <si>
    <t>Tooting</t>
  </si>
  <si>
    <t>E05000627</t>
  </si>
  <si>
    <t>Wandsworth Common</t>
  </si>
  <si>
    <t>E05000628</t>
  </si>
  <si>
    <t>West Hill</t>
  </si>
  <si>
    <t>E05000629</t>
  </si>
  <si>
    <t>West Putney</t>
  </si>
  <si>
    <t>E09000032</t>
  </si>
  <si>
    <t>E12000007</t>
  </si>
  <si>
    <t>E13000001</t>
  </si>
  <si>
    <t>Inner London</t>
  </si>
  <si>
    <t>K04000001</t>
  </si>
  <si>
    <t>London</t>
  </si>
  <si>
    <t>England and Wales</t>
  </si>
  <si>
    <t>Code</t>
  </si>
  <si>
    <t>Ward</t>
  </si>
  <si>
    <t>Select ward here</t>
  </si>
  <si>
    <t>House or bungalow</t>
  </si>
  <si>
    <t>Flat, maisonette or apartment</t>
  </si>
  <si>
    <t>2 bedrooms</t>
  </si>
  <si>
    <t>3 bedrooms</t>
  </si>
  <si>
    <t>4+ bedrooms</t>
  </si>
  <si>
    <t>Studio/1 bedroom</t>
  </si>
  <si>
    <t>Table QS411 - all household spaces with at least one usual resident</t>
  </si>
  <si>
    <t xml:space="preserve">No adults main lang. English </t>
  </si>
  <si>
    <t>Table KS605 - all usual residents aged 16 to 74 in employment the week before the census</t>
  </si>
  <si>
    <t>Arrived 2001-2003</t>
  </si>
  <si>
    <t>Arrived 2004-2006</t>
  </si>
  <si>
    <t>Arrived 2007-2009</t>
  </si>
  <si>
    <t>Arrived 2010-2011</t>
  </si>
  <si>
    <t>Arrived before 1941</t>
  </si>
  <si>
    <t>Arrived 1961-1980</t>
  </si>
  <si>
    <t>Arrived 1941-1960</t>
  </si>
  <si>
    <t>Arrived 1981-2000</t>
  </si>
  <si>
    <t>Language</t>
  </si>
  <si>
    <t>Table QS204/KS206 - all usual residents 3+/all households</t>
  </si>
  <si>
    <t>Adults not in employment and dependent children</t>
  </si>
  <si>
    <t>No adults in work: With dependent children</t>
  </si>
  <si>
    <t>No adults in work: No dependent children</t>
  </si>
  <si>
    <t>Table KS106 - all households</t>
  </si>
  <si>
    <t>KS102</t>
  </si>
  <si>
    <t>KS401</t>
  </si>
  <si>
    <t>QS411</t>
  </si>
  <si>
    <t>KS105</t>
  </si>
  <si>
    <t>KS201</t>
  </si>
  <si>
    <t>KS206</t>
  </si>
  <si>
    <t>QS204</t>
  </si>
  <si>
    <t>QS801</t>
  </si>
  <si>
    <t>Household composition and dependent children</t>
  </si>
  <si>
    <t>KS403</t>
  </si>
  <si>
    <t>KS209</t>
  </si>
  <si>
    <t>KS402</t>
  </si>
  <si>
    <t>KS601</t>
  </si>
  <si>
    <t>KS106</t>
  </si>
  <si>
    <t>KS605</t>
  </si>
  <si>
    <t>KS611</t>
  </si>
  <si>
    <t>QS701</t>
  </si>
  <si>
    <t>KS301</t>
  </si>
  <si>
    <t>KS404</t>
  </si>
  <si>
    <t>Lookup</t>
  </si>
  <si>
    <t>Table QS801 Year of arrival in UK - all usual residents</t>
  </si>
  <si>
    <t>Table KS601/KS602/KS603 - all usual residents aged 16 to 74</t>
  </si>
  <si>
    <t>% 16-24 unemp</t>
  </si>
  <si>
    <t>Graph data</t>
  </si>
  <si>
    <t>Non-white</t>
  </si>
  <si>
    <t>Not born UK</t>
  </si>
  <si>
    <t>Arrived 2004+</t>
  </si>
  <si>
    <t>Social rented</t>
  </si>
  <si>
    <t>Private rent</t>
  </si>
  <si>
    <t>Employed</t>
  </si>
  <si>
    <t>Managerial</t>
  </si>
  <si>
    <t>Public transport</t>
  </si>
  <si>
    <t>Car or van</t>
  </si>
  <si>
    <t>Very good or good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</si>
</sst>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2"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.5"/>
      <color indexed="8"/>
      <name val="Calibri"/>
      <family val="2"/>
    </font>
    <font>
      <i/>
      <sz val="9.5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64" fontId="26" fillId="0" borderId="10" xfId="0" applyNumberFormat="1" applyFont="1" applyBorder="1" applyAlignment="1">
      <alignment/>
    </xf>
    <xf numFmtId="3" fontId="25" fillId="2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164" fontId="25" fillId="7" borderId="1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/>
    </xf>
    <xf numFmtId="164" fontId="23" fillId="2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20" borderId="10" xfId="0" applyNumberFormat="1" applyFont="1" applyFill="1" applyBorder="1" applyAlignment="1">
      <alignment/>
    </xf>
    <xf numFmtId="165" fontId="25" fillId="20" borderId="10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20" borderId="12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 horizontal="center"/>
    </xf>
    <xf numFmtId="3" fontId="30" fillId="20" borderId="10" xfId="0" applyNumberFormat="1" applyFont="1" applyFill="1" applyBorder="1" applyAlignment="1">
      <alignment/>
    </xf>
    <xf numFmtId="3" fontId="30" fillId="7" borderId="10" xfId="0" applyNumberFormat="1" applyFont="1" applyFill="1" applyBorder="1" applyAlignment="1">
      <alignment/>
    </xf>
    <xf numFmtId="0" fontId="23" fillId="20" borderId="10" xfId="63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3" fontId="36" fillId="0" borderId="0" xfId="0" applyNumberFormat="1" applyFont="1" applyFill="1" applyBorder="1" applyAlignment="1">
      <alignment horizontal="left"/>
    </xf>
    <xf numFmtId="3" fontId="28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9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5" fillId="20" borderId="10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25" fillId="20" borderId="10" xfId="0" applyFont="1" applyFill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3" fontId="25" fillId="20" borderId="12" xfId="0" applyNumberFormat="1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left"/>
    </xf>
    <xf numFmtId="0" fontId="25" fillId="20" borderId="10" xfId="0" applyFont="1" applyFill="1" applyBorder="1" applyAlignment="1">
      <alignment horizontal="center"/>
    </xf>
    <xf numFmtId="3" fontId="30" fillId="7" borderId="12" xfId="0" applyNumberFormat="1" applyFont="1" applyFill="1" applyBorder="1" applyAlignment="1">
      <alignment horizontal="right"/>
    </xf>
    <xf numFmtId="3" fontId="30" fillId="7" borderId="14" xfId="0" applyNumberFormat="1" applyFont="1" applyFill="1" applyBorder="1" applyAlignment="1">
      <alignment horizontal="right"/>
    </xf>
    <xf numFmtId="3" fontId="25" fillId="7" borderId="12" xfId="0" applyNumberFormat="1" applyFont="1" applyFill="1" applyBorder="1" applyAlignment="1">
      <alignment horizontal="left"/>
    </xf>
    <xf numFmtId="3" fontId="25" fillId="7" borderId="13" xfId="0" applyNumberFormat="1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30" fillId="20" borderId="12" xfId="0" applyNumberFormat="1" applyFont="1" applyFill="1" applyBorder="1" applyAlignment="1">
      <alignment horizontal="right"/>
    </xf>
    <xf numFmtId="3" fontId="30" fillId="2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0" borderId="12" xfId="63" applyFont="1" applyFill="1" applyBorder="1" applyAlignment="1">
      <alignment horizontal="left"/>
      <protection/>
    </xf>
    <xf numFmtId="0" fontId="23" fillId="20" borderId="13" xfId="63" applyFont="1" applyFill="1" applyBorder="1" applyAlignment="1">
      <alignment horizontal="left"/>
      <protection/>
    </xf>
    <xf numFmtId="0" fontId="23" fillId="20" borderId="14" xfId="63" applyFont="1" applyFill="1" applyBorder="1" applyAlignment="1">
      <alignment horizontal="left"/>
      <protection/>
    </xf>
    <xf numFmtId="0" fontId="23" fillId="20" borderId="12" xfId="63" applyFont="1" applyFill="1" applyBorder="1" applyAlignment="1">
      <alignment horizontal="left" vertical="top"/>
      <protection/>
    </xf>
    <xf numFmtId="0" fontId="23" fillId="20" borderId="13" xfId="63" applyFont="1" applyFill="1" applyBorder="1" applyAlignment="1">
      <alignment horizontal="left" vertical="top"/>
      <protection/>
    </xf>
    <xf numFmtId="0" fontId="17" fillId="20" borderId="12" xfId="0" applyFont="1" applyFill="1" applyBorder="1" applyAlignment="1">
      <alignment horizontal="left"/>
    </xf>
    <xf numFmtId="0" fontId="17" fillId="20" borderId="13" xfId="0" applyFont="1" applyFill="1" applyBorder="1" applyAlignment="1">
      <alignment horizontal="left"/>
    </xf>
    <xf numFmtId="0" fontId="17" fillId="2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Style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Data!$M$4:$M$23</c:f>
              <c:numCache>
                <c:ptCount val="20"/>
                <c:pt idx="0">
                  <c:v>33.98</c:v>
                </c:pt>
                <c:pt idx="1">
                  <c:v>34.2</c:v>
                </c:pt>
                <c:pt idx="2">
                  <c:v>33.24</c:v>
                </c:pt>
                <c:pt idx="3">
                  <c:v>36.48</c:v>
                </c:pt>
                <c:pt idx="4">
                  <c:v>34.03</c:v>
                </c:pt>
                <c:pt idx="5">
                  <c:v>34.57</c:v>
                </c:pt>
                <c:pt idx="6">
                  <c:v>33.81</c:v>
                </c:pt>
                <c:pt idx="7">
                  <c:v>33.42</c:v>
                </c:pt>
                <c:pt idx="8">
                  <c:v>35.24</c:v>
                </c:pt>
                <c:pt idx="9">
                  <c:v>32.83</c:v>
                </c:pt>
                <c:pt idx="10">
                  <c:v>34.17</c:v>
                </c:pt>
                <c:pt idx="11">
                  <c:v>33.39</c:v>
                </c:pt>
                <c:pt idx="12">
                  <c:v>36.24</c:v>
                </c:pt>
                <c:pt idx="13">
                  <c:v>34.39</c:v>
                </c:pt>
                <c:pt idx="14">
                  <c:v>34.02</c:v>
                </c:pt>
                <c:pt idx="15">
                  <c:v>35.62</c:v>
                </c:pt>
                <c:pt idx="16">
                  <c:v>33.29</c:v>
                </c:pt>
                <c:pt idx="17">
                  <c:v>34.88</c:v>
                </c:pt>
                <c:pt idx="18">
                  <c:v>34.76</c:v>
                </c:pt>
                <c:pt idx="19">
                  <c:v>37.09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Lone parent households with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Data!$AE$63:$AE$82</c:f>
              <c:numCache>
                <c:ptCount val="20"/>
                <c:pt idx="0">
                  <c:v>2.703562340966921</c:v>
                </c:pt>
                <c:pt idx="1">
                  <c:v>4.912935323383085</c:v>
                </c:pt>
                <c:pt idx="2">
                  <c:v>4.661586732406993</c:v>
                </c:pt>
                <c:pt idx="3">
                  <c:v>2.729492888952737</c:v>
                </c:pt>
                <c:pt idx="4">
                  <c:v>4.088611358905739</c:v>
                </c:pt>
                <c:pt idx="5">
                  <c:v>9.121451369057617</c:v>
                </c:pt>
                <c:pt idx="6">
                  <c:v>8.245901639344263</c:v>
                </c:pt>
                <c:pt idx="7">
                  <c:v>12.16696269982238</c:v>
                </c:pt>
                <c:pt idx="8">
                  <c:v>4.157374960178401</c:v>
                </c:pt>
                <c:pt idx="9">
                  <c:v>3.3435139045169584</c:v>
                </c:pt>
                <c:pt idx="10">
                  <c:v>7.642585551330798</c:v>
                </c:pt>
                <c:pt idx="11">
                  <c:v>12.782081508925563</c:v>
                </c:pt>
                <c:pt idx="12">
                  <c:v>6.5848934796643</c:v>
                </c:pt>
                <c:pt idx="13">
                  <c:v>4.253661576815207</c:v>
                </c:pt>
                <c:pt idx="14">
                  <c:v>5.363048166786485</c:v>
                </c:pt>
                <c:pt idx="15">
                  <c:v>2.2347217999391913</c:v>
                </c:pt>
                <c:pt idx="16">
                  <c:v>7.595356550580432</c:v>
                </c:pt>
                <c:pt idx="17">
                  <c:v>3.6493738819320214</c:v>
                </c:pt>
                <c:pt idx="18">
                  <c:v>8.315915198566737</c:v>
                </c:pt>
                <c:pt idx="19">
                  <c:v>6.807624539484222</c:v>
                </c:pt>
              </c:numCache>
            </c:numRef>
          </c:val>
        </c:ser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households (e.g. non-related adult sharers)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Data!$AJ$63:$AJ$82</c:f>
              <c:numCache>
                <c:ptCount val="20"/>
                <c:pt idx="0">
                  <c:v>19.41793893129771</c:v>
                </c:pt>
                <c:pt idx="1">
                  <c:v>18.454601990049753</c:v>
                </c:pt>
                <c:pt idx="2">
                  <c:v>13.730763484237263</c:v>
                </c:pt>
                <c:pt idx="3">
                  <c:v>17.368194224967677</c:v>
                </c:pt>
                <c:pt idx="4">
                  <c:v>20.30924769550996</c:v>
                </c:pt>
                <c:pt idx="5">
                  <c:v>10.112548294977323</c:v>
                </c:pt>
                <c:pt idx="6">
                  <c:v>16.21311475409836</c:v>
                </c:pt>
                <c:pt idx="7">
                  <c:v>15.452930728241562</c:v>
                </c:pt>
                <c:pt idx="8">
                  <c:v>15.817139216310927</c:v>
                </c:pt>
                <c:pt idx="9">
                  <c:v>17.087285002411186</c:v>
                </c:pt>
                <c:pt idx="10">
                  <c:v>16.05830164765526</c:v>
                </c:pt>
                <c:pt idx="11">
                  <c:v>11.956887841023914</c:v>
                </c:pt>
                <c:pt idx="12">
                  <c:v>16.061975468043897</c:v>
                </c:pt>
                <c:pt idx="13">
                  <c:v>21.00342785914615</c:v>
                </c:pt>
                <c:pt idx="14">
                  <c:v>12.293314162473042</c:v>
                </c:pt>
                <c:pt idx="15">
                  <c:v>14.974156278504106</c:v>
                </c:pt>
                <c:pt idx="16">
                  <c:v>16.766169154228855</c:v>
                </c:pt>
                <c:pt idx="17">
                  <c:v>11.323792486583184</c:v>
                </c:pt>
                <c:pt idx="18">
                  <c:v>13.496566139146013</c:v>
                </c:pt>
                <c:pt idx="19">
                  <c:v>11.372737465961876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532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Non-white ethnic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Data!$BB$63:$BB$82</c:f>
              <c:numCache>
                <c:ptCount val="20"/>
                <c:pt idx="0">
                  <c:v>19.395295234221408</c:v>
                </c:pt>
                <c:pt idx="1">
                  <c:v>27.615780445969122</c:v>
                </c:pt>
                <c:pt idx="2">
                  <c:v>27.725271879854997</c:v>
                </c:pt>
                <c:pt idx="3">
                  <c:v>20.62308614032752</c:v>
                </c:pt>
                <c:pt idx="4">
                  <c:v>22.062547047149796</c:v>
                </c:pt>
                <c:pt idx="5">
                  <c:v>43.11790505675955</c:v>
                </c:pt>
                <c:pt idx="6">
                  <c:v>46.41400184234768</c:v>
                </c:pt>
                <c:pt idx="7">
                  <c:v>44.50449277249642</c:v>
                </c:pt>
                <c:pt idx="8">
                  <c:v>21.35022821718101</c:v>
                </c:pt>
                <c:pt idx="9">
                  <c:v>14.852744310575636</c:v>
                </c:pt>
                <c:pt idx="10">
                  <c:v>35.723470699895906</c:v>
                </c:pt>
                <c:pt idx="11">
                  <c:v>34.521448053558146</c:v>
                </c:pt>
                <c:pt idx="12">
                  <c:v>28.189176129499877</c:v>
                </c:pt>
                <c:pt idx="13">
                  <c:v>18.75</c:v>
                </c:pt>
                <c:pt idx="14">
                  <c:v>24.409448818897637</c:v>
                </c:pt>
                <c:pt idx="15">
                  <c:v>12.309661770650855</c:v>
                </c:pt>
                <c:pt idx="16">
                  <c:v>52.73107949996921</c:v>
                </c:pt>
                <c:pt idx="17">
                  <c:v>17.760870991014627</c:v>
                </c:pt>
                <c:pt idx="18">
                  <c:v>31.709547616144373</c:v>
                </c:pt>
                <c:pt idx="19">
                  <c:v>22.853072853072852</c:v>
                </c:pt>
              </c:numCache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899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 language English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Data!$BD$4:$BD$23</c:f>
              <c:numCache>
                <c:ptCount val="20"/>
                <c:pt idx="0">
                  <c:v>89.16452808668379</c:v>
                </c:pt>
                <c:pt idx="1">
                  <c:v>86.67858419735431</c:v>
                </c:pt>
                <c:pt idx="2">
                  <c:v>85.18644993853299</c:v>
                </c:pt>
                <c:pt idx="3">
                  <c:v>84.02571369323287</c:v>
                </c:pt>
                <c:pt idx="4">
                  <c:v>86.85415772148275</c:v>
                </c:pt>
                <c:pt idx="5">
                  <c:v>77.67887477067336</c:v>
                </c:pt>
                <c:pt idx="6">
                  <c:v>73.6433571280061</c:v>
                </c:pt>
                <c:pt idx="7">
                  <c:v>78.76479390559108</c:v>
                </c:pt>
                <c:pt idx="8">
                  <c:v>89.57636169455321</c:v>
                </c:pt>
                <c:pt idx="9">
                  <c:v>89.16452808668379</c:v>
                </c:pt>
                <c:pt idx="10">
                  <c:v>76.4095710831106</c:v>
                </c:pt>
                <c:pt idx="11">
                  <c:v>74.36344836499936</c:v>
                </c:pt>
                <c:pt idx="12">
                  <c:v>80.27215150184988</c:v>
                </c:pt>
                <c:pt idx="13">
                  <c:v>89.50480413895048</c:v>
                </c:pt>
                <c:pt idx="14">
                  <c:v>83.89919038913554</c:v>
                </c:pt>
                <c:pt idx="15">
                  <c:v>89.51083503917555</c:v>
                </c:pt>
                <c:pt idx="16">
                  <c:v>72.29459564039726</c:v>
                </c:pt>
                <c:pt idx="17">
                  <c:v>89.93931871466005</c:v>
                </c:pt>
                <c:pt idx="18">
                  <c:v>75.78423871461362</c:v>
                </c:pt>
                <c:pt idx="19">
                  <c:v>83.01352403880196</c:v>
                </c:pt>
              </c:numCache>
            </c:numRef>
          </c:val>
        </c:ser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42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Born outside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Data!$BN$63:$BN$82</c:f>
              <c:numCache>
                <c:ptCount val="20"/>
                <c:pt idx="0">
                  <c:v>28.479425123720425</c:v>
                </c:pt>
                <c:pt idx="1">
                  <c:v>30.30531732418525</c:v>
                </c:pt>
                <c:pt idx="2">
                  <c:v>33.3764888658726</c:v>
                </c:pt>
                <c:pt idx="3">
                  <c:v>39.4354946079084</c:v>
                </c:pt>
                <c:pt idx="4">
                  <c:v>32.54636282761924</c:v>
                </c:pt>
                <c:pt idx="5">
                  <c:v>36.74535603715171</c:v>
                </c:pt>
                <c:pt idx="6">
                  <c:v>42.43321489669694</c:v>
                </c:pt>
                <c:pt idx="7">
                  <c:v>39.653600729261626</c:v>
                </c:pt>
                <c:pt idx="8">
                  <c:v>27.658559847401047</c:v>
                </c:pt>
                <c:pt idx="9">
                  <c:v>28.87550200803213</c:v>
                </c:pt>
                <c:pt idx="10">
                  <c:v>42.410140224113654</c:v>
                </c:pt>
                <c:pt idx="11">
                  <c:v>38.64368956112075</c:v>
                </c:pt>
                <c:pt idx="12">
                  <c:v>38.92244503503262</c:v>
                </c:pt>
                <c:pt idx="13">
                  <c:v>28.961864406779664</c:v>
                </c:pt>
                <c:pt idx="14">
                  <c:v>34.781003937007874</c:v>
                </c:pt>
                <c:pt idx="15">
                  <c:v>31.350222342002425</c:v>
                </c:pt>
                <c:pt idx="16">
                  <c:v>45.4030420592401</c:v>
                </c:pt>
                <c:pt idx="17">
                  <c:v>25.670623729258214</c:v>
                </c:pt>
                <c:pt idx="18">
                  <c:v>43.50079258626997</c:v>
                </c:pt>
                <c:pt idx="19">
                  <c:v>34.42545109211776</c:v>
                </c:pt>
              </c:numCache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271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Arrived in UK 2004 to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Data!$BM$63:$BM$82</c:f>
              <c:numCache>
                <c:ptCount val="20"/>
                <c:pt idx="0">
                  <c:v>11.61277201545658</c:v>
                </c:pt>
                <c:pt idx="1">
                  <c:v>10.970840480274441</c:v>
                </c:pt>
                <c:pt idx="2">
                  <c:v>15.121698601760746</c:v>
                </c:pt>
                <c:pt idx="3">
                  <c:v>20.230328851018506</c:v>
                </c:pt>
                <c:pt idx="4">
                  <c:v>15.287757476219804</c:v>
                </c:pt>
                <c:pt idx="5">
                  <c:v>12.98374613003096</c:v>
                </c:pt>
                <c:pt idx="6">
                  <c:v>17.285169101197525</c:v>
                </c:pt>
                <c:pt idx="7">
                  <c:v>14.500586013803881</c:v>
                </c:pt>
                <c:pt idx="8">
                  <c:v>10.150555214932897</c:v>
                </c:pt>
                <c:pt idx="9">
                  <c:v>13.868808567603748</c:v>
                </c:pt>
                <c:pt idx="10">
                  <c:v>19.772212356867307</c:v>
                </c:pt>
                <c:pt idx="11">
                  <c:v>18.04487974212745</c:v>
                </c:pt>
                <c:pt idx="12">
                  <c:v>17.842474027542885</c:v>
                </c:pt>
                <c:pt idx="13">
                  <c:v>13.432203389830507</c:v>
                </c:pt>
                <c:pt idx="14">
                  <c:v>15.532726377952756</c:v>
                </c:pt>
                <c:pt idx="15">
                  <c:v>14.957552890446033</c:v>
                </c:pt>
                <c:pt idx="16">
                  <c:v>19.496274401133075</c:v>
                </c:pt>
                <c:pt idx="17">
                  <c:v>10.356135633239326</c:v>
                </c:pt>
                <c:pt idx="18">
                  <c:v>22.253383733691013</c:v>
                </c:pt>
                <c:pt idx="19">
                  <c:v>15.031881698548366</c:v>
                </c:pt>
              </c:numCache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78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household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Data!$BQ$4:$BQ$23</c:f>
              <c:numCache>
                <c:ptCount val="20"/>
                <c:pt idx="0">
                  <c:v>2.34</c:v>
                </c:pt>
                <c:pt idx="1">
                  <c:v>2.24</c:v>
                </c:pt>
                <c:pt idx="2">
                  <c:v>2.25</c:v>
                </c:pt>
                <c:pt idx="3">
                  <c:v>2.15</c:v>
                </c:pt>
                <c:pt idx="4">
                  <c:v>2.16</c:v>
                </c:pt>
                <c:pt idx="5">
                  <c:v>2.56</c:v>
                </c:pt>
                <c:pt idx="6">
                  <c:v>2.48</c:v>
                </c:pt>
                <c:pt idx="7">
                  <c:v>2.27</c:v>
                </c:pt>
                <c:pt idx="8">
                  <c:v>2.28</c:v>
                </c:pt>
                <c:pt idx="9">
                  <c:v>2.4</c:v>
                </c:pt>
                <c:pt idx="10">
                  <c:v>2.07</c:v>
                </c:pt>
                <c:pt idx="11">
                  <c:v>2.47</c:v>
                </c:pt>
                <c:pt idx="12">
                  <c:v>2.11</c:v>
                </c:pt>
                <c:pt idx="13">
                  <c:v>2.21</c:v>
                </c:pt>
                <c:pt idx="14">
                  <c:v>2.34</c:v>
                </c:pt>
                <c:pt idx="15">
                  <c:v>2.25</c:v>
                </c:pt>
                <c:pt idx="16">
                  <c:v>2.69</c:v>
                </c:pt>
                <c:pt idx="17">
                  <c:v>2.47</c:v>
                </c:pt>
                <c:pt idx="18">
                  <c:v>2.4</c:v>
                </c:pt>
                <c:pt idx="19">
                  <c:v>2.32</c:v>
                </c:pt>
              </c:numCache>
            </c:numRef>
          </c:val>
        </c:ser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66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Religion Christian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Data!$BR$63:$BR$82</c:f>
              <c:numCache>
                <c:ptCount val="20"/>
                <c:pt idx="0">
                  <c:v>53.081147040878584</c:v>
                </c:pt>
                <c:pt idx="1">
                  <c:v>49.32418524871355</c:v>
                </c:pt>
                <c:pt idx="2">
                  <c:v>53.11367167270844</c:v>
                </c:pt>
                <c:pt idx="3">
                  <c:v>53.687924377579556</c:v>
                </c:pt>
                <c:pt idx="4">
                  <c:v>54.17094368028468</c:v>
                </c:pt>
                <c:pt idx="5">
                  <c:v>48.24561403508772</c:v>
                </c:pt>
                <c:pt idx="6">
                  <c:v>43.25569153836031</c:v>
                </c:pt>
                <c:pt idx="7">
                  <c:v>54.16720927204063</c:v>
                </c:pt>
                <c:pt idx="8">
                  <c:v>52.66026296069215</c:v>
                </c:pt>
                <c:pt idx="9">
                  <c:v>56.29852744310576</c:v>
                </c:pt>
                <c:pt idx="10">
                  <c:v>56.35294838038087</c:v>
                </c:pt>
                <c:pt idx="11">
                  <c:v>52.93206050086784</c:v>
                </c:pt>
                <c:pt idx="12">
                  <c:v>55.85890311669486</c:v>
                </c:pt>
                <c:pt idx="13">
                  <c:v>55.24011299435029</c:v>
                </c:pt>
                <c:pt idx="14">
                  <c:v>53.893946850393704</c:v>
                </c:pt>
                <c:pt idx="15">
                  <c:v>57.35749898935454</c:v>
                </c:pt>
                <c:pt idx="16">
                  <c:v>40.16872960157645</c:v>
                </c:pt>
                <c:pt idx="17">
                  <c:v>60.136420279399225</c:v>
                </c:pt>
                <c:pt idx="18">
                  <c:v>51.74368979392757</c:v>
                </c:pt>
                <c:pt idx="19">
                  <c:v>58.377425044091716</c:v>
                </c:pt>
              </c:numCache>
            </c:numRef>
          </c:val>
        </c:ser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762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Social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Data!$CE$63:$CE$82</c:f>
              <c:numCache>
                <c:ptCount val="20"/>
                <c:pt idx="0">
                  <c:v>10.90966921119593</c:v>
                </c:pt>
                <c:pt idx="1">
                  <c:v>16.106965174129353</c:v>
                </c:pt>
                <c:pt idx="2">
                  <c:v>21.67936650231585</c:v>
                </c:pt>
                <c:pt idx="3">
                  <c:v>11.334578365177418</c:v>
                </c:pt>
                <c:pt idx="4">
                  <c:v>15.150163544454356</c:v>
                </c:pt>
                <c:pt idx="5">
                  <c:v>16.781454728708216</c:v>
                </c:pt>
                <c:pt idx="6">
                  <c:v>17.75409836065574</c:v>
                </c:pt>
                <c:pt idx="7">
                  <c:v>47.02486678507993</c:v>
                </c:pt>
                <c:pt idx="8">
                  <c:v>13.093341828607837</c:v>
                </c:pt>
                <c:pt idx="9">
                  <c:v>13.647323581417778</c:v>
                </c:pt>
                <c:pt idx="10">
                  <c:v>30.684410646387832</c:v>
                </c:pt>
                <c:pt idx="11">
                  <c:v>46.02559784439205</c:v>
                </c:pt>
                <c:pt idx="12">
                  <c:v>21.794706262104583</c:v>
                </c:pt>
                <c:pt idx="13">
                  <c:v>22.639451542536616</c:v>
                </c:pt>
                <c:pt idx="14">
                  <c:v>14.65132997843278</c:v>
                </c:pt>
                <c:pt idx="15">
                  <c:v>7.5250836120401345</c:v>
                </c:pt>
                <c:pt idx="16">
                  <c:v>17.99336650082919</c:v>
                </c:pt>
                <c:pt idx="17">
                  <c:v>12.57602862254025</c:v>
                </c:pt>
                <c:pt idx="18">
                  <c:v>23.604060913705585</c:v>
                </c:pt>
                <c:pt idx="19">
                  <c:v>22.857600512574084</c:v>
                </c:pt>
              </c:numCache>
            </c:numRef>
          </c:val>
        </c:ser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819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Data!$CF$63:$CF$82</c:f>
              <c:numCache>
                <c:ptCount val="20"/>
                <c:pt idx="0">
                  <c:v>34.36704834605598</c:v>
                </c:pt>
                <c:pt idx="1">
                  <c:v>38.35509950248756</c:v>
                </c:pt>
                <c:pt idx="2">
                  <c:v>30.180785895711935</c:v>
                </c:pt>
                <c:pt idx="3">
                  <c:v>38.90245654360005</c:v>
                </c:pt>
                <c:pt idx="4">
                  <c:v>35.206660719595604</c:v>
                </c:pt>
                <c:pt idx="5">
                  <c:v>27.229968083319335</c:v>
                </c:pt>
                <c:pt idx="6">
                  <c:v>35.80327868852459</c:v>
                </c:pt>
                <c:pt idx="7">
                  <c:v>21.80284191829485</c:v>
                </c:pt>
                <c:pt idx="8">
                  <c:v>33.95985982797069</c:v>
                </c:pt>
                <c:pt idx="9">
                  <c:v>32.18132133097573</c:v>
                </c:pt>
                <c:pt idx="10">
                  <c:v>32.97845373891001</c:v>
                </c:pt>
                <c:pt idx="11">
                  <c:v>23.054900639946112</c:v>
                </c:pt>
                <c:pt idx="12">
                  <c:v>32.88573273079406</c:v>
                </c:pt>
                <c:pt idx="13">
                  <c:v>32.29978186350888</c:v>
                </c:pt>
                <c:pt idx="14">
                  <c:v>29.10136592379583</c:v>
                </c:pt>
                <c:pt idx="15">
                  <c:v>35.29948312557008</c:v>
                </c:pt>
                <c:pt idx="16">
                  <c:v>38.8391376451078</c:v>
                </c:pt>
                <c:pt idx="17">
                  <c:v>24.561717352415027</c:v>
                </c:pt>
                <c:pt idx="18">
                  <c:v>30.173186025679303</c:v>
                </c:pt>
                <c:pt idx="19">
                  <c:v>24.15505366009931</c:v>
                </c:pt>
              </c:numCache>
            </c:numRef>
          </c:val>
        </c:ser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236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0 to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Data!$D$63:$D$82</c:f>
              <c:numCache>
                <c:ptCount val="20"/>
                <c:pt idx="0">
                  <c:v>7.267303911599214</c:v>
                </c:pt>
                <c:pt idx="1">
                  <c:v>6.07204116638079</c:v>
                </c:pt>
                <c:pt idx="2">
                  <c:v>7.35370274469187</c:v>
                </c:pt>
                <c:pt idx="3">
                  <c:v>5.5851417920383435</c:v>
                </c:pt>
                <c:pt idx="4">
                  <c:v>6.391569150756175</c:v>
                </c:pt>
                <c:pt idx="5">
                  <c:v>8.00438596491228</c:v>
                </c:pt>
                <c:pt idx="6">
                  <c:v>7.862876694301882</c:v>
                </c:pt>
                <c:pt idx="7">
                  <c:v>7.279593697095976</c:v>
                </c:pt>
                <c:pt idx="8">
                  <c:v>6.955514680836569</c:v>
                </c:pt>
                <c:pt idx="9">
                  <c:v>9.538152610441768</c:v>
                </c:pt>
                <c:pt idx="10">
                  <c:v>5.957993999142735</c:v>
                </c:pt>
                <c:pt idx="11">
                  <c:v>6.719563600297546</c:v>
                </c:pt>
                <c:pt idx="12">
                  <c:v>5.822662478859628</c:v>
                </c:pt>
                <c:pt idx="13">
                  <c:v>6.242937853107345</c:v>
                </c:pt>
                <c:pt idx="14">
                  <c:v>8.74753937007874</c:v>
                </c:pt>
                <c:pt idx="15">
                  <c:v>6.973453712437677</c:v>
                </c:pt>
                <c:pt idx="16">
                  <c:v>6.9831886199889155</c:v>
                </c:pt>
                <c:pt idx="17">
                  <c:v>7.752344723552174</c:v>
                </c:pt>
                <c:pt idx="18">
                  <c:v>6.980855993171565</c:v>
                </c:pt>
                <c:pt idx="19">
                  <c:v>6.654456654456655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Employed (inc. self-employed)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Data!$CK$63:$CK$82</c:f>
              <c:numCache>
                <c:ptCount val="20"/>
                <c:pt idx="0">
                  <c:v>78.1372794916813</c:v>
                </c:pt>
                <c:pt idx="1">
                  <c:v>75.3312091229247</c:v>
                </c:pt>
                <c:pt idx="2">
                  <c:v>74.23128606434274</c:v>
                </c:pt>
                <c:pt idx="3">
                  <c:v>76.35782747603834</c:v>
                </c:pt>
                <c:pt idx="4">
                  <c:v>79.28015564202335</c:v>
                </c:pt>
                <c:pt idx="5">
                  <c:v>63.6123812873725</c:v>
                </c:pt>
                <c:pt idx="6">
                  <c:v>66.55433866891323</c:v>
                </c:pt>
                <c:pt idx="7">
                  <c:v>65.0416771912099</c:v>
                </c:pt>
                <c:pt idx="8">
                  <c:v>76.13822894168466</c:v>
                </c:pt>
                <c:pt idx="9">
                  <c:v>80.40575243965074</c:v>
                </c:pt>
                <c:pt idx="10">
                  <c:v>70.20284275984602</c:v>
                </c:pt>
                <c:pt idx="11">
                  <c:v>47.80655175230782</c:v>
                </c:pt>
                <c:pt idx="12">
                  <c:v>71.45401914940993</c:v>
                </c:pt>
                <c:pt idx="13">
                  <c:v>78.27623937379008</c:v>
                </c:pt>
                <c:pt idx="14">
                  <c:v>76.05910555686552</c:v>
                </c:pt>
                <c:pt idx="15">
                  <c:v>79.0454884414616</c:v>
                </c:pt>
                <c:pt idx="16">
                  <c:v>59.361702127659576</c:v>
                </c:pt>
                <c:pt idx="17">
                  <c:v>66.54582244330157</c:v>
                </c:pt>
                <c:pt idx="18">
                  <c:v>67.23136880617196</c:v>
                </c:pt>
                <c:pt idx="19">
                  <c:v>65.32513339965632</c:v>
                </c:pt>
              </c:numCache>
            </c:numRef>
          </c:val>
        </c:ser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751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16-24 unemployed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Data!$DE$4:$DE$23</c:f>
              <c:numCache>
                <c:ptCount val="20"/>
                <c:pt idx="0">
                  <c:v>4.2042042042042045</c:v>
                </c:pt>
                <c:pt idx="1">
                  <c:v>5.291359678499665</c:v>
                </c:pt>
                <c:pt idx="2">
                  <c:v>4.643064422518862</c:v>
                </c:pt>
                <c:pt idx="3">
                  <c:v>5.016447368421053</c:v>
                </c:pt>
                <c:pt idx="4">
                  <c:v>5.653170359052712</c:v>
                </c:pt>
                <c:pt idx="5">
                  <c:v>6.7458175930922835</c:v>
                </c:pt>
                <c:pt idx="6">
                  <c:v>6.570155902004454</c:v>
                </c:pt>
                <c:pt idx="7">
                  <c:v>8.551307847082496</c:v>
                </c:pt>
                <c:pt idx="8">
                  <c:v>5.114083398898505</c:v>
                </c:pt>
                <c:pt idx="9">
                  <c:v>3.133903133903134</c:v>
                </c:pt>
                <c:pt idx="10">
                  <c:v>5.908203125</c:v>
                </c:pt>
                <c:pt idx="11">
                  <c:v>4.0508339952343135</c:v>
                </c:pt>
                <c:pt idx="12">
                  <c:v>6.113292204150309</c:v>
                </c:pt>
                <c:pt idx="13">
                  <c:v>5.328719723183391</c:v>
                </c:pt>
                <c:pt idx="14">
                  <c:v>4.959289415247965</c:v>
                </c:pt>
                <c:pt idx="15">
                  <c:v>4.21455938697318</c:v>
                </c:pt>
                <c:pt idx="16">
                  <c:v>4.297580353918383</c:v>
                </c:pt>
                <c:pt idx="17">
                  <c:v>7.772435897435898</c:v>
                </c:pt>
                <c:pt idx="18">
                  <c:v>5.618649133293484</c:v>
                </c:pt>
                <c:pt idx="19">
                  <c:v>4.9141503848431025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6213"/>
        <c:crosses val="autoZero"/>
        <c:auto val="1"/>
        <c:lblOffset val="100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20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Households with no adults in work and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Data!$DF$63:$DF$82</c:f>
              <c:numCache>
                <c:ptCount val="20"/>
                <c:pt idx="0">
                  <c:v>1.6857506361323156</c:v>
                </c:pt>
                <c:pt idx="1">
                  <c:v>3.078358208955224</c:v>
                </c:pt>
                <c:pt idx="2">
                  <c:v>2.7341999103541013</c:v>
                </c:pt>
                <c:pt idx="3">
                  <c:v>1.9250107743140354</c:v>
                </c:pt>
                <c:pt idx="4">
                  <c:v>2.215283972643473</c:v>
                </c:pt>
                <c:pt idx="5">
                  <c:v>5.543423483957668</c:v>
                </c:pt>
                <c:pt idx="6">
                  <c:v>5.639344262295082</c:v>
                </c:pt>
                <c:pt idx="7">
                  <c:v>7.830076968620485</c:v>
                </c:pt>
                <c:pt idx="8">
                  <c:v>2.214080917489646</c:v>
                </c:pt>
                <c:pt idx="9">
                  <c:v>1.5913840218614372</c:v>
                </c:pt>
                <c:pt idx="10">
                  <c:v>5.057034220532319</c:v>
                </c:pt>
                <c:pt idx="11">
                  <c:v>8.622431795217246</c:v>
                </c:pt>
                <c:pt idx="12">
                  <c:v>3.8992898644286638</c:v>
                </c:pt>
                <c:pt idx="13">
                  <c:v>2.664381427235899</c:v>
                </c:pt>
                <c:pt idx="14">
                  <c:v>3.2782171099928106</c:v>
                </c:pt>
                <c:pt idx="15">
                  <c:v>1.2921860747947704</c:v>
                </c:pt>
                <c:pt idx="16">
                  <c:v>5.903814262023217</c:v>
                </c:pt>
                <c:pt idx="17">
                  <c:v>2.21824686940966</c:v>
                </c:pt>
                <c:pt idx="18">
                  <c:v>5.419528217378322</c:v>
                </c:pt>
                <c:pt idx="19">
                  <c:v>4.420951465641519</c:v>
                </c:pt>
              </c:numCache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93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Managerial, administrative and professional occupations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Data!$DZ$63:$DZ$82</c:f>
              <c:numCache>
                <c:ptCount val="20"/>
                <c:pt idx="0">
                  <c:v>65.5129169801856</c:v>
                </c:pt>
                <c:pt idx="1">
                  <c:v>56.666107663927555</c:v>
                </c:pt>
                <c:pt idx="2">
                  <c:v>52.47806497510078</c:v>
                </c:pt>
                <c:pt idx="3">
                  <c:v>61.39100516097321</c:v>
                </c:pt>
                <c:pt idx="4">
                  <c:v>60.481517509727624</c:v>
                </c:pt>
                <c:pt idx="5">
                  <c:v>37.82975729862821</c:v>
                </c:pt>
                <c:pt idx="6">
                  <c:v>39.59561920808762</c:v>
                </c:pt>
                <c:pt idx="7">
                  <c:v>38.090426875473604</c:v>
                </c:pt>
                <c:pt idx="8">
                  <c:v>61.365010799136066</c:v>
                </c:pt>
                <c:pt idx="9">
                  <c:v>67.59116589625064</c:v>
                </c:pt>
                <c:pt idx="10">
                  <c:v>46.194847497779094</c:v>
                </c:pt>
                <c:pt idx="11">
                  <c:v>22.114206355689895</c:v>
                </c:pt>
                <c:pt idx="12">
                  <c:v>51.287760706598384</c:v>
                </c:pt>
                <c:pt idx="13">
                  <c:v>60.281121117751034</c:v>
                </c:pt>
                <c:pt idx="14">
                  <c:v>56.75548219759491</c:v>
                </c:pt>
                <c:pt idx="15">
                  <c:v>66.67495235727898</c:v>
                </c:pt>
                <c:pt idx="16">
                  <c:v>35.263987391646964</c:v>
                </c:pt>
                <c:pt idx="17">
                  <c:v>53.57052525082202</c:v>
                </c:pt>
                <c:pt idx="18">
                  <c:v>43.330947267955146</c:v>
                </c:pt>
                <c:pt idx="19">
                  <c:v>46.016098399204125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36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public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Data!$EJ$63:$EJ$82</c:f>
              <c:numCache>
                <c:ptCount val="20"/>
                <c:pt idx="0">
                  <c:v>54.5522949586155</c:v>
                </c:pt>
                <c:pt idx="1">
                  <c:v>52.60774777796411</c:v>
                </c:pt>
                <c:pt idx="2">
                  <c:v>47.53774405185361</c:v>
                </c:pt>
                <c:pt idx="3">
                  <c:v>50.03686409437208</c:v>
                </c:pt>
                <c:pt idx="4">
                  <c:v>52.739948119325554</c:v>
                </c:pt>
                <c:pt idx="5">
                  <c:v>35.816039395005276</c:v>
                </c:pt>
                <c:pt idx="6">
                  <c:v>42.96545914069082</c:v>
                </c:pt>
                <c:pt idx="7">
                  <c:v>42.97381493643176</c:v>
                </c:pt>
                <c:pt idx="8">
                  <c:v>50.3585313174946</c:v>
                </c:pt>
                <c:pt idx="9">
                  <c:v>52.867659647320664</c:v>
                </c:pt>
                <c:pt idx="10">
                  <c:v>44.86230381995854</c:v>
                </c:pt>
                <c:pt idx="11">
                  <c:v>32.53819132423821</c:v>
                </c:pt>
                <c:pt idx="12">
                  <c:v>39.61998070214503</c:v>
                </c:pt>
                <c:pt idx="13">
                  <c:v>52.95008837639929</c:v>
                </c:pt>
                <c:pt idx="14">
                  <c:v>46.93075532500197</c:v>
                </c:pt>
                <c:pt idx="15">
                  <c:v>47.29472201507996</c:v>
                </c:pt>
                <c:pt idx="16">
                  <c:v>39.542947202521674</c:v>
                </c:pt>
                <c:pt idx="17">
                  <c:v>36.438748840738555</c:v>
                </c:pt>
                <c:pt idx="18">
                  <c:v>40.4040404040404</c:v>
                </c:pt>
                <c:pt idx="19">
                  <c:v>37.8221940851949</c:v>
                </c:pt>
              </c:numCache>
            </c:numRef>
          </c:val>
        </c:ser>
        <c:axId val="11074098"/>
        <c:axId val="32558019"/>
      </c:bar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074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car or van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Data!$EO$63:$EO$82</c:f>
              <c:numCache>
                <c:ptCount val="20"/>
                <c:pt idx="0">
                  <c:v>8.686564668505978</c:v>
                </c:pt>
                <c:pt idx="1">
                  <c:v>9.827268153613952</c:v>
                </c:pt>
                <c:pt idx="2">
                  <c:v>12.188759781835428</c:v>
                </c:pt>
                <c:pt idx="3">
                  <c:v>10.846235766363561</c:v>
                </c:pt>
                <c:pt idx="4">
                  <c:v>10.011348897535669</c:v>
                </c:pt>
                <c:pt idx="5">
                  <c:v>16.443897291593387</c:v>
                </c:pt>
                <c:pt idx="6">
                  <c:v>11.533277169334456</c:v>
                </c:pt>
                <c:pt idx="7">
                  <c:v>8.739580702197525</c:v>
                </c:pt>
                <c:pt idx="8">
                  <c:v>9.926565874730022</c:v>
                </c:pt>
                <c:pt idx="9">
                  <c:v>9.262112651943161</c:v>
                </c:pt>
                <c:pt idx="10">
                  <c:v>8.572697660645543</c:v>
                </c:pt>
                <c:pt idx="11">
                  <c:v>13.283228494404051</c:v>
                </c:pt>
                <c:pt idx="12">
                  <c:v>10.910710309507905</c:v>
                </c:pt>
                <c:pt idx="13">
                  <c:v>8.49255113205959</c:v>
                </c:pt>
                <c:pt idx="14">
                  <c:v>13.455945924703293</c:v>
                </c:pt>
                <c:pt idx="15">
                  <c:v>11.119396801723424</c:v>
                </c:pt>
                <c:pt idx="16">
                  <c:v>10.756501182033098</c:v>
                </c:pt>
                <c:pt idx="17">
                  <c:v>12.798246353595818</c:v>
                </c:pt>
                <c:pt idx="18">
                  <c:v>15.1197009464726</c:v>
                </c:pt>
                <c:pt idx="19">
                  <c:v>14.325766482771096</c:v>
                </c:pt>
              </c:numCache>
            </c:numRef>
          </c:val>
        </c:ser>
        <c:axId val="24586716"/>
        <c:axId val="19953853"/>
      </c:bar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3853"/>
        <c:crosses val="autoZero"/>
        <c:auto val="1"/>
        <c:lblOffset val="100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586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car or van in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Data!$FB$63:$FB$82</c:f>
              <c:numCache>
                <c:ptCount val="20"/>
                <c:pt idx="0">
                  <c:v>42.19147582697201</c:v>
                </c:pt>
                <c:pt idx="1">
                  <c:v>46.875</c:v>
                </c:pt>
                <c:pt idx="2">
                  <c:v>41.700283878679215</c:v>
                </c:pt>
                <c:pt idx="3">
                  <c:v>42.76684384427525</c:v>
                </c:pt>
                <c:pt idx="4">
                  <c:v>46.29794826048171</c:v>
                </c:pt>
                <c:pt idx="5">
                  <c:v>41.340500587938855</c:v>
                </c:pt>
                <c:pt idx="6">
                  <c:v>50.65573770491804</c:v>
                </c:pt>
                <c:pt idx="7">
                  <c:v>62.31497927767911</c:v>
                </c:pt>
                <c:pt idx="8">
                  <c:v>44.04268875438038</c:v>
                </c:pt>
                <c:pt idx="9">
                  <c:v>40.05786850988587</c:v>
                </c:pt>
                <c:pt idx="10">
                  <c:v>59.340937896070976</c:v>
                </c:pt>
                <c:pt idx="11">
                  <c:v>52.62714718760525</c:v>
                </c:pt>
                <c:pt idx="12">
                  <c:v>47.35958683021304</c:v>
                </c:pt>
                <c:pt idx="13">
                  <c:v>46.63446556559676</c:v>
                </c:pt>
                <c:pt idx="14">
                  <c:v>39.51114306254493</c:v>
                </c:pt>
                <c:pt idx="15">
                  <c:v>36.91091517178474</c:v>
                </c:pt>
                <c:pt idx="16">
                  <c:v>51.31011608623549</c:v>
                </c:pt>
                <c:pt idx="17">
                  <c:v>30.03577817531306</c:v>
                </c:pt>
                <c:pt idx="18">
                  <c:v>39.041504926843835</c:v>
                </c:pt>
                <c:pt idx="19">
                  <c:v>40.733621656255</c:v>
                </c:pt>
              </c:numCache>
            </c:numRef>
          </c:val>
        </c:ser>
        <c:axId val="45366950"/>
        <c:axId val="5649367"/>
      </c:bar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3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Very good or good health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Data!$EV$63:$EV$82</c:f>
              <c:numCache>
                <c:ptCount val="20"/>
                <c:pt idx="0">
                  <c:v>90.44810521320589</c:v>
                </c:pt>
                <c:pt idx="1">
                  <c:v>87.82847341337907</c:v>
                </c:pt>
                <c:pt idx="2">
                  <c:v>88.17322630761264</c:v>
                </c:pt>
                <c:pt idx="3">
                  <c:v>88.78311809346292</c:v>
                </c:pt>
                <c:pt idx="4">
                  <c:v>89.9062478614932</c:v>
                </c:pt>
                <c:pt idx="5">
                  <c:v>84.13312693498453</c:v>
                </c:pt>
                <c:pt idx="6">
                  <c:v>85.22831951572576</c:v>
                </c:pt>
                <c:pt idx="7">
                  <c:v>83.67625992967834</c:v>
                </c:pt>
                <c:pt idx="8">
                  <c:v>88.09864432182029</c:v>
                </c:pt>
                <c:pt idx="9">
                  <c:v>91.4190093708166</c:v>
                </c:pt>
                <c:pt idx="10">
                  <c:v>86.93895046231094</c:v>
                </c:pt>
                <c:pt idx="11">
                  <c:v>82.68038680882718</c:v>
                </c:pt>
                <c:pt idx="12">
                  <c:v>87.17081420633002</c:v>
                </c:pt>
                <c:pt idx="13">
                  <c:v>88.83474576271186</c:v>
                </c:pt>
                <c:pt idx="14">
                  <c:v>89.27165354330708</c:v>
                </c:pt>
                <c:pt idx="15">
                  <c:v>91.46341463414635</c:v>
                </c:pt>
                <c:pt idx="16">
                  <c:v>85.06681445901842</c:v>
                </c:pt>
                <c:pt idx="17">
                  <c:v>88.15504689447104</c:v>
                </c:pt>
                <c:pt idx="18">
                  <c:v>85.56273625167663</c:v>
                </c:pt>
                <c:pt idx="19">
                  <c:v>85.01560168226835</c:v>
                </c:pt>
              </c:numCache>
            </c:numRef>
          </c:val>
        </c:ser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84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Provides unpaid care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Data!$FA$63:$FA$82</c:f>
              <c:numCache>
                <c:ptCount val="20"/>
                <c:pt idx="0">
                  <c:v>6.386007728289607</c:v>
                </c:pt>
                <c:pt idx="1">
                  <c:v>5.927958833619211</c:v>
                </c:pt>
                <c:pt idx="2">
                  <c:v>6.317969963749352</c:v>
                </c:pt>
                <c:pt idx="3">
                  <c:v>6.224204500066569</c:v>
                </c:pt>
                <c:pt idx="4">
                  <c:v>4.968179018681996</c:v>
                </c:pt>
                <c:pt idx="5">
                  <c:v>7.907636738906089</c:v>
                </c:pt>
                <c:pt idx="6">
                  <c:v>7.389130148703776</c:v>
                </c:pt>
                <c:pt idx="7">
                  <c:v>6.361505404349526</c:v>
                </c:pt>
                <c:pt idx="8">
                  <c:v>6.27426936439812</c:v>
                </c:pt>
                <c:pt idx="9">
                  <c:v>4.933065595716198</c:v>
                </c:pt>
                <c:pt idx="10">
                  <c:v>6.178433653787276</c:v>
                </c:pt>
                <c:pt idx="11">
                  <c:v>6.948921398462684</c:v>
                </c:pt>
                <c:pt idx="12">
                  <c:v>6.432713215752598</c:v>
                </c:pt>
                <c:pt idx="13">
                  <c:v>6.122881355932203</c:v>
                </c:pt>
                <c:pt idx="14">
                  <c:v>6.188484251968504</c:v>
                </c:pt>
                <c:pt idx="15">
                  <c:v>6.340115887346719</c:v>
                </c:pt>
                <c:pt idx="16">
                  <c:v>6.681445901841246</c:v>
                </c:pt>
                <c:pt idx="17">
                  <c:v>6.873483308191776</c:v>
                </c:pt>
                <c:pt idx="18">
                  <c:v>7.243019144006828</c:v>
                </c:pt>
                <c:pt idx="19">
                  <c:v>8.329941663274996</c:v>
                </c:pt>
              </c:numCache>
            </c:numRef>
          </c:val>
        </c:ser>
        <c:axId val="24747930"/>
        <c:axId val="21404779"/>
      </c:bar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74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5 to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Data!$E$63:$E$82</c:f>
              <c:numCache>
                <c:ptCount val="20"/>
                <c:pt idx="0">
                  <c:v>7.945224052606603</c:v>
                </c:pt>
                <c:pt idx="1">
                  <c:v>7.993138936535163</c:v>
                </c:pt>
                <c:pt idx="2">
                  <c:v>6.939409632314862</c:v>
                </c:pt>
                <c:pt idx="3">
                  <c:v>7.069631207562242</c:v>
                </c:pt>
                <c:pt idx="4">
                  <c:v>5.714090193663177</c:v>
                </c:pt>
                <c:pt idx="5">
                  <c:v>12.7515479876161</c:v>
                </c:pt>
                <c:pt idx="6">
                  <c:v>9.198578760363207</c:v>
                </c:pt>
                <c:pt idx="7">
                  <c:v>10.776142726917568</c:v>
                </c:pt>
                <c:pt idx="8">
                  <c:v>8.726752503576538</c:v>
                </c:pt>
                <c:pt idx="9">
                  <c:v>9.069611780455155</c:v>
                </c:pt>
                <c:pt idx="10">
                  <c:v>7.53781152409528</c:v>
                </c:pt>
                <c:pt idx="11">
                  <c:v>10.68683362261344</c:v>
                </c:pt>
                <c:pt idx="12">
                  <c:v>7.4414109688330505</c:v>
                </c:pt>
                <c:pt idx="13">
                  <c:v>5.932203389830509</c:v>
                </c:pt>
                <c:pt idx="14">
                  <c:v>9.042814960629922</c:v>
                </c:pt>
                <c:pt idx="15">
                  <c:v>7.660692629025738</c:v>
                </c:pt>
                <c:pt idx="16">
                  <c:v>10.000615801465608</c:v>
                </c:pt>
                <c:pt idx="17">
                  <c:v>10.316783629566473</c:v>
                </c:pt>
                <c:pt idx="18">
                  <c:v>10.852335081087672</c:v>
                </c:pt>
                <c:pt idx="19">
                  <c:v>10.256410256410255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15 to 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Data!$F$63:$F$82</c:f>
              <c:numCache>
                <c:ptCount val="20"/>
                <c:pt idx="0">
                  <c:v>2.277811673784828</c:v>
                </c:pt>
                <c:pt idx="1">
                  <c:v>3.224699828473413</c:v>
                </c:pt>
                <c:pt idx="2">
                  <c:v>4.770844122216468</c:v>
                </c:pt>
                <c:pt idx="3">
                  <c:v>2.70935960591133</c:v>
                </c:pt>
                <c:pt idx="4">
                  <c:v>2.415657291452816</c:v>
                </c:pt>
                <c:pt idx="5">
                  <c:v>6.301599587203302</c:v>
                </c:pt>
                <c:pt idx="6">
                  <c:v>4.329517041716016</c:v>
                </c:pt>
                <c:pt idx="7">
                  <c:v>4.994139861961193</c:v>
                </c:pt>
                <c:pt idx="8">
                  <c:v>2.9974793923291774</c:v>
                </c:pt>
                <c:pt idx="9">
                  <c:v>2.1686746987951806</c:v>
                </c:pt>
                <c:pt idx="10">
                  <c:v>3.8576939562794683</c:v>
                </c:pt>
                <c:pt idx="11">
                  <c:v>9.930572774609473</c:v>
                </c:pt>
                <c:pt idx="12">
                  <c:v>3.4126600628171055</c:v>
                </c:pt>
                <c:pt idx="13">
                  <c:v>2.563559322033898</c:v>
                </c:pt>
                <c:pt idx="14">
                  <c:v>3.531003937007874</c:v>
                </c:pt>
                <c:pt idx="15">
                  <c:v>2.553564209675246</c:v>
                </c:pt>
                <c:pt idx="16">
                  <c:v>5.086520105917852</c:v>
                </c:pt>
                <c:pt idx="17">
                  <c:v>3.3121269757985177</c:v>
                </c:pt>
                <c:pt idx="18">
                  <c:v>4.79819534203146</c:v>
                </c:pt>
                <c:pt idx="19">
                  <c:v>4.768688102021435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30 to 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Data!$H$63:$H$82</c:f>
              <c:numCache>
                <c:ptCount val="20"/>
                <c:pt idx="0">
                  <c:v>33.06216527693038</c:v>
                </c:pt>
                <c:pt idx="1">
                  <c:v>31.71869639794168</c:v>
                </c:pt>
                <c:pt idx="2">
                  <c:v>36.04350077679959</c:v>
                </c:pt>
                <c:pt idx="3">
                  <c:v>32.22606843296498</c:v>
                </c:pt>
                <c:pt idx="4">
                  <c:v>34.565113255320604</c:v>
                </c:pt>
                <c:pt idx="5">
                  <c:v>26.283539731682147</c:v>
                </c:pt>
                <c:pt idx="6">
                  <c:v>30.977760231609423</c:v>
                </c:pt>
                <c:pt idx="7">
                  <c:v>27.028258887876028</c:v>
                </c:pt>
                <c:pt idx="8">
                  <c:v>31.718781933374206</c:v>
                </c:pt>
                <c:pt idx="9">
                  <c:v>35.70281124497992</c:v>
                </c:pt>
                <c:pt idx="10">
                  <c:v>29.63688690221052</c:v>
                </c:pt>
                <c:pt idx="11">
                  <c:v>20.61120753781304</c:v>
                </c:pt>
                <c:pt idx="12">
                  <c:v>30.520657163566078</c:v>
                </c:pt>
                <c:pt idx="13">
                  <c:v>32.316384180790955</c:v>
                </c:pt>
                <c:pt idx="14">
                  <c:v>33.90132874015748</c:v>
                </c:pt>
                <c:pt idx="15">
                  <c:v>34.35520819296591</c:v>
                </c:pt>
                <c:pt idx="16">
                  <c:v>26.202352361598617</c:v>
                </c:pt>
                <c:pt idx="17">
                  <c:v>32.078441660654555</c:v>
                </c:pt>
                <c:pt idx="18">
                  <c:v>28.685526155346906</c:v>
                </c:pt>
                <c:pt idx="19">
                  <c:v>24.85415818749152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85+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Data!$L$63:$L$82</c:f>
              <c:numCache>
                <c:ptCount val="20"/>
                <c:pt idx="0">
                  <c:v>0.7524913565182021</c:v>
                </c:pt>
                <c:pt idx="1">
                  <c:v>1.0840480274442539</c:v>
                </c:pt>
                <c:pt idx="2">
                  <c:v>0.9774728120145003</c:v>
                </c:pt>
                <c:pt idx="3">
                  <c:v>1.8106776727466385</c:v>
                </c:pt>
                <c:pt idx="4">
                  <c:v>0.6158899609936358</c:v>
                </c:pt>
                <c:pt idx="5">
                  <c:v>1.399638802889577</c:v>
                </c:pt>
                <c:pt idx="6">
                  <c:v>0.9540729043295171</c:v>
                </c:pt>
                <c:pt idx="7">
                  <c:v>1.0027347310847767</c:v>
                </c:pt>
                <c:pt idx="8">
                  <c:v>1.982423870835888</c:v>
                </c:pt>
                <c:pt idx="9">
                  <c:v>0.7630522088353414</c:v>
                </c:pt>
                <c:pt idx="10">
                  <c:v>0.7531688200355152</c:v>
                </c:pt>
                <c:pt idx="11">
                  <c:v>1.9650384329283412</c:v>
                </c:pt>
                <c:pt idx="12">
                  <c:v>1.6187484899734237</c:v>
                </c:pt>
                <c:pt idx="13">
                  <c:v>0.8545197740112994</c:v>
                </c:pt>
                <c:pt idx="14">
                  <c:v>0.8673720472440946</c:v>
                </c:pt>
                <c:pt idx="15">
                  <c:v>1.044333647756367</c:v>
                </c:pt>
                <c:pt idx="16">
                  <c:v>0.8559640371944085</c:v>
                </c:pt>
                <c:pt idx="17">
                  <c:v>1.0297107627730044</c:v>
                </c:pt>
                <c:pt idx="18">
                  <c:v>1.2925253017924643</c:v>
                </c:pt>
                <c:pt idx="19">
                  <c:v>2.4216524216524213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Flats, maisonettes or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Data!$P$63:$P$82</c:f>
              <c:numCache>
                <c:ptCount val="20"/>
                <c:pt idx="0">
                  <c:v>57.648139641708774</c:v>
                </c:pt>
                <c:pt idx="1">
                  <c:v>71.752762018513</c:v>
                </c:pt>
                <c:pt idx="2">
                  <c:v>63.10495626822158</c:v>
                </c:pt>
                <c:pt idx="3">
                  <c:v>76.05575489925475</c:v>
                </c:pt>
                <c:pt idx="4">
                  <c:v>71.9004719004719</c:v>
                </c:pt>
                <c:pt idx="5">
                  <c:v>50.57324840764331</c:v>
                </c:pt>
                <c:pt idx="6">
                  <c:v>50.440390059767225</c:v>
                </c:pt>
                <c:pt idx="7">
                  <c:v>81.12582781456953</c:v>
                </c:pt>
                <c:pt idx="8">
                  <c:v>62.385600976205005</c:v>
                </c:pt>
                <c:pt idx="9">
                  <c:v>57.50616522811344</c:v>
                </c:pt>
                <c:pt idx="10">
                  <c:v>89.26823445147427</c:v>
                </c:pt>
                <c:pt idx="11">
                  <c:v>80.60905349794238</c:v>
                </c:pt>
                <c:pt idx="12">
                  <c:v>86.19024625784645</c:v>
                </c:pt>
                <c:pt idx="13">
                  <c:v>54.20363964505941</c:v>
                </c:pt>
                <c:pt idx="14">
                  <c:v>55.546300152714146</c:v>
                </c:pt>
                <c:pt idx="15">
                  <c:v>60.41453802364618</c:v>
                </c:pt>
                <c:pt idx="16">
                  <c:v>47.828863346104725</c:v>
                </c:pt>
                <c:pt idx="17">
                  <c:v>50.12960082944531</c:v>
                </c:pt>
                <c:pt idx="18">
                  <c:v>74.48565633149812</c:v>
                </c:pt>
                <c:pt idx="19">
                  <c:v>60.803176057413346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Vacant properties or second homes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Data!$S$63:$S$82</c:f>
              <c:numCache>
                <c:ptCount val="20"/>
                <c:pt idx="0">
                  <c:v>3.720716582452917</c:v>
                </c:pt>
                <c:pt idx="1">
                  <c:v>3.971334726784115</c:v>
                </c:pt>
                <c:pt idx="2">
                  <c:v>2.434402332361516</c:v>
                </c:pt>
                <c:pt idx="3">
                  <c:v>3.933204526635385</c:v>
                </c:pt>
                <c:pt idx="4">
                  <c:v>3.818103818103818</c:v>
                </c:pt>
                <c:pt idx="5">
                  <c:v>5.207006369426752</c:v>
                </c:pt>
                <c:pt idx="6">
                  <c:v>4.057879836426549</c:v>
                </c:pt>
                <c:pt idx="7">
                  <c:v>2.7353872732507916</c:v>
                </c:pt>
                <c:pt idx="8">
                  <c:v>4.24039048200122</c:v>
                </c:pt>
                <c:pt idx="9">
                  <c:v>4.115289765721332</c:v>
                </c:pt>
                <c:pt idx="10">
                  <c:v>5.813537065775337</c:v>
                </c:pt>
                <c:pt idx="11">
                  <c:v>2.2551440329218106</c:v>
                </c:pt>
                <c:pt idx="12">
                  <c:v>6.506518590053115</c:v>
                </c:pt>
                <c:pt idx="13">
                  <c:v>3.4742066476161826</c:v>
                </c:pt>
                <c:pt idx="14">
                  <c:v>3.4430098570040264</c:v>
                </c:pt>
                <c:pt idx="15">
                  <c:v>3.984819734345351</c:v>
                </c:pt>
                <c:pt idx="16">
                  <c:v>3.7356321839080464</c:v>
                </c:pt>
                <c:pt idx="17">
                  <c:v>3.4041817867634356</c:v>
                </c:pt>
                <c:pt idx="18">
                  <c:v>2.955665024630542</c:v>
                </c:pt>
                <c:pt idx="19">
                  <c:v>4.67246907924874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Dwelling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71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Studio/1 bedroom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Data!$T$4:$T$23</c:f>
              <c:numCache>
                <c:ptCount val="20"/>
                <c:pt idx="0">
                  <c:v>1445</c:v>
                </c:pt>
                <c:pt idx="1">
                  <c:v>1920</c:v>
                </c:pt>
                <c:pt idx="2">
                  <c:v>1716</c:v>
                </c:pt>
                <c:pt idx="3">
                  <c:v>1702</c:v>
                </c:pt>
                <c:pt idx="4">
                  <c:v>1754</c:v>
                </c:pt>
                <c:pt idx="5">
                  <c:v>1249</c:v>
                </c:pt>
                <c:pt idx="6">
                  <c:v>1069</c:v>
                </c:pt>
                <c:pt idx="7">
                  <c:v>2069</c:v>
                </c:pt>
                <c:pt idx="8">
                  <c:v>1902</c:v>
                </c:pt>
                <c:pt idx="9">
                  <c:v>1343</c:v>
                </c:pt>
                <c:pt idx="10">
                  <c:v>2742</c:v>
                </c:pt>
                <c:pt idx="11">
                  <c:v>1448</c:v>
                </c:pt>
                <c:pt idx="12">
                  <c:v>2051</c:v>
                </c:pt>
                <c:pt idx="13">
                  <c:v>1446</c:v>
                </c:pt>
                <c:pt idx="14">
                  <c:v>1504</c:v>
                </c:pt>
                <c:pt idx="15">
                  <c:v>1401</c:v>
                </c:pt>
                <c:pt idx="16">
                  <c:v>1179</c:v>
                </c:pt>
                <c:pt idx="17">
                  <c:v>992</c:v>
                </c:pt>
                <c:pt idx="18">
                  <c:v>1243</c:v>
                </c:pt>
                <c:pt idx="1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Data!$U$3</c:f>
              <c:strCache>
                <c:ptCount val="1"/>
                <c:pt idx="0">
                  <c:v>2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Data!$U$4:$U$23</c:f>
              <c:numCache>
                <c:ptCount val="20"/>
                <c:pt idx="0">
                  <c:v>1921</c:v>
                </c:pt>
                <c:pt idx="1">
                  <c:v>2308</c:v>
                </c:pt>
                <c:pt idx="2">
                  <c:v>2244</c:v>
                </c:pt>
                <c:pt idx="3">
                  <c:v>2881</c:v>
                </c:pt>
                <c:pt idx="4">
                  <c:v>2713</c:v>
                </c:pt>
                <c:pt idx="5">
                  <c:v>1625</c:v>
                </c:pt>
                <c:pt idx="6">
                  <c:v>2700</c:v>
                </c:pt>
                <c:pt idx="7">
                  <c:v>2798</c:v>
                </c:pt>
                <c:pt idx="8">
                  <c:v>1790</c:v>
                </c:pt>
                <c:pt idx="9">
                  <c:v>1817</c:v>
                </c:pt>
                <c:pt idx="10">
                  <c:v>3090</c:v>
                </c:pt>
                <c:pt idx="11">
                  <c:v>2004</c:v>
                </c:pt>
                <c:pt idx="12">
                  <c:v>3156</c:v>
                </c:pt>
                <c:pt idx="13">
                  <c:v>2435</c:v>
                </c:pt>
                <c:pt idx="14">
                  <c:v>2315</c:v>
                </c:pt>
                <c:pt idx="15">
                  <c:v>2193</c:v>
                </c:pt>
                <c:pt idx="16">
                  <c:v>1979</c:v>
                </c:pt>
                <c:pt idx="17">
                  <c:v>1631</c:v>
                </c:pt>
                <c:pt idx="18">
                  <c:v>2616</c:v>
                </c:pt>
                <c:pt idx="19">
                  <c:v>2063</c:v>
                </c:pt>
              </c:numCache>
            </c:numRef>
          </c:val>
        </c:ser>
        <c:ser>
          <c:idx val="2"/>
          <c:order val="2"/>
          <c:tx>
            <c:strRef>
              <c:f>Data!$V$3</c:f>
              <c:strCache>
                <c:ptCount val="1"/>
                <c:pt idx="0">
                  <c:v>3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Data!$V$4:$V$23</c:f>
              <c:numCache>
                <c:ptCount val="20"/>
                <c:pt idx="0">
                  <c:v>1299</c:v>
                </c:pt>
                <c:pt idx="1">
                  <c:v>1025</c:v>
                </c:pt>
                <c:pt idx="2">
                  <c:v>1868</c:v>
                </c:pt>
                <c:pt idx="3">
                  <c:v>1182</c:v>
                </c:pt>
                <c:pt idx="4">
                  <c:v>1371</c:v>
                </c:pt>
                <c:pt idx="5">
                  <c:v>1896</c:v>
                </c:pt>
                <c:pt idx="6">
                  <c:v>1631</c:v>
                </c:pt>
                <c:pt idx="7">
                  <c:v>1339</c:v>
                </c:pt>
                <c:pt idx="8">
                  <c:v>1031</c:v>
                </c:pt>
                <c:pt idx="9">
                  <c:v>1231</c:v>
                </c:pt>
                <c:pt idx="10">
                  <c:v>1510</c:v>
                </c:pt>
                <c:pt idx="11">
                  <c:v>1570</c:v>
                </c:pt>
                <c:pt idx="12">
                  <c:v>1831</c:v>
                </c:pt>
                <c:pt idx="13">
                  <c:v>1454</c:v>
                </c:pt>
                <c:pt idx="14">
                  <c:v>1896</c:v>
                </c:pt>
                <c:pt idx="15">
                  <c:v>1404</c:v>
                </c:pt>
                <c:pt idx="16">
                  <c:v>1774</c:v>
                </c:pt>
                <c:pt idx="17">
                  <c:v>1179</c:v>
                </c:pt>
                <c:pt idx="18">
                  <c:v>1867</c:v>
                </c:pt>
                <c:pt idx="19">
                  <c:v>1651</c:v>
                </c:pt>
              </c:numCache>
            </c:numRef>
          </c:val>
        </c:ser>
        <c:ser>
          <c:idx val="3"/>
          <c:order val="3"/>
          <c:tx>
            <c:strRef>
              <c:f>Data!$W$3</c:f>
              <c:strCache>
                <c:ptCount val="1"/>
                <c:pt idx="0">
                  <c:v>4+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Data!$W$4:$W$23</c:f>
              <c:numCache>
                <c:ptCount val="20"/>
                <c:pt idx="0">
                  <c:v>1623</c:v>
                </c:pt>
                <c:pt idx="1">
                  <c:v>1179</c:v>
                </c:pt>
                <c:pt idx="2">
                  <c:v>865</c:v>
                </c:pt>
                <c:pt idx="3">
                  <c:v>1196</c:v>
                </c:pt>
                <c:pt idx="4">
                  <c:v>888</c:v>
                </c:pt>
                <c:pt idx="5">
                  <c:v>1183</c:v>
                </c:pt>
                <c:pt idx="6">
                  <c:v>700</c:v>
                </c:pt>
                <c:pt idx="7">
                  <c:v>550</c:v>
                </c:pt>
                <c:pt idx="8">
                  <c:v>1555</c:v>
                </c:pt>
                <c:pt idx="9">
                  <c:v>1830</c:v>
                </c:pt>
                <c:pt idx="10">
                  <c:v>548</c:v>
                </c:pt>
                <c:pt idx="11">
                  <c:v>916</c:v>
                </c:pt>
                <c:pt idx="12">
                  <c:v>707</c:v>
                </c:pt>
                <c:pt idx="13">
                  <c:v>1083</c:v>
                </c:pt>
                <c:pt idx="14">
                  <c:v>1240</c:v>
                </c:pt>
                <c:pt idx="15">
                  <c:v>1580</c:v>
                </c:pt>
                <c:pt idx="16">
                  <c:v>1098</c:v>
                </c:pt>
                <c:pt idx="17">
                  <c:v>1788</c:v>
                </c:pt>
                <c:pt idx="18">
                  <c:v>972</c:v>
                </c:pt>
                <c:pt idx="19">
                  <c:v>1229</c:v>
                </c:pt>
              </c:numCache>
            </c:numRef>
          </c:val>
        </c:ser>
        <c:overlap val="100"/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200025</xdr:rowOff>
    </xdr:from>
    <xdr:to>
      <xdr:col>6</xdr:col>
      <xdr:colOff>9525</xdr:colOff>
      <xdr:row>0</xdr:row>
      <xdr:rowOff>200025</xdr:rowOff>
    </xdr:to>
    <xdr:sp>
      <xdr:nvSpPr>
        <xdr:cNvPr id="1" name="Line 11"/>
        <xdr:cNvSpPr>
          <a:spLocks/>
        </xdr:cNvSpPr>
      </xdr:nvSpPr>
      <xdr:spPr>
        <a:xfrm flipH="1">
          <a:off x="3228975" y="200025"/>
          <a:ext cx="476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0.29925</cdr:y>
    </cdr:from>
    <cdr:to>
      <cdr:x>0.992</cdr:x>
      <cdr:y>0.30075</cdr:y>
    </cdr:to>
    <cdr:sp>
      <cdr:nvSpPr>
        <cdr:cNvPr id="1" name="Line 1"/>
        <cdr:cNvSpPr>
          <a:spLocks/>
        </cdr:cNvSpPr>
      </cdr:nvSpPr>
      <cdr:spPr>
        <a:xfrm>
          <a:off x="571500" y="170497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0.24975</cdr:y>
    </cdr:from>
    <cdr:to>
      <cdr:x>0.1745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14192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0.5725</cdr:y>
    </cdr:from>
    <cdr:to>
      <cdr:x>0.99225</cdr:x>
      <cdr:y>0.574</cdr:y>
    </cdr:to>
    <cdr:sp>
      <cdr:nvSpPr>
        <cdr:cNvPr id="1" name="Line 1"/>
        <cdr:cNvSpPr>
          <a:spLocks/>
        </cdr:cNvSpPr>
      </cdr:nvSpPr>
      <cdr:spPr>
        <a:xfrm>
          <a:off x="600075" y="3267075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0.51925</cdr:y>
    </cdr:from>
    <cdr:to>
      <cdr:x>0.1785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722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0.38525</cdr:y>
    </cdr:from>
    <cdr:to>
      <cdr:x>0.99225</cdr:x>
      <cdr:y>0.38675</cdr:y>
    </cdr:to>
    <cdr:sp>
      <cdr:nvSpPr>
        <cdr:cNvPr id="1" name="Line 1"/>
        <cdr:cNvSpPr>
          <a:spLocks/>
        </cdr:cNvSpPr>
      </cdr:nvSpPr>
      <cdr:spPr>
        <a:xfrm>
          <a:off x="733425" y="220027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0.34425</cdr:y>
    </cdr:from>
    <cdr:to>
      <cdr:x>0.18225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0.4475</cdr:y>
    </cdr:from>
    <cdr:to>
      <cdr:x>0.99225</cdr:x>
      <cdr:y>0.44975</cdr:y>
    </cdr:to>
    <cdr:sp>
      <cdr:nvSpPr>
        <cdr:cNvPr id="1" name="Line 1"/>
        <cdr:cNvSpPr>
          <a:spLocks/>
        </cdr:cNvSpPr>
      </cdr:nvSpPr>
      <cdr:spPr>
        <a:xfrm>
          <a:off x="600075" y="255270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0.39875</cdr:y>
    </cdr:from>
    <cdr:to>
      <cdr:x>0.1645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276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0.964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55054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0.45275</cdr:y>
    </cdr:from>
    <cdr:to>
      <cdr:x>0.99225</cdr:x>
      <cdr:y>0.45425</cdr:y>
    </cdr:to>
    <cdr:sp>
      <cdr:nvSpPr>
        <cdr:cNvPr id="1" name="Line 1"/>
        <cdr:cNvSpPr>
          <a:spLocks/>
        </cdr:cNvSpPr>
      </cdr:nvSpPr>
      <cdr:spPr>
        <a:xfrm>
          <a:off x="447675" y="2581275"/>
          <a:ext cx="87820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0.40025</cdr:y>
    </cdr:from>
    <cdr:to>
      <cdr:x>0.1555</cdr:x>
      <cdr:y>0.429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286000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0.679</cdr:x>
      <cdr:y>0.97</cdr:y>
    </cdr:from>
    <cdr:to>
      <cdr:x>0.9915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15075" y="5543550"/>
          <a:ext cx="2905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0.54325</cdr:y>
    </cdr:from>
    <cdr:to>
      <cdr:x>0.99225</cdr:x>
      <cdr:y>0.5455</cdr:y>
    </cdr:to>
    <cdr:sp>
      <cdr:nvSpPr>
        <cdr:cNvPr id="1" name="Line 1"/>
        <cdr:cNvSpPr>
          <a:spLocks/>
        </cdr:cNvSpPr>
      </cdr:nvSpPr>
      <cdr:spPr>
        <a:xfrm>
          <a:off x="676275" y="3095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0.502</cdr:y>
    </cdr:from>
    <cdr:to>
      <cdr:x>0.17175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867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0.40625</cdr:y>
    </cdr:from>
    <cdr:to>
      <cdr:x>0.99225</cdr:x>
      <cdr:y>0.4085</cdr:y>
    </cdr:to>
    <cdr:sp>
      <cdr:nvSpPr>
        <cdr:cNvPr id="1" name="Line 1"/>
        <cdr:cNvSpPr>
          <a:spLocks/>
        </cdr:cNvSpPr>
      </cdr:nvSpPr>
      <cdr:spPr>
        <a:xfrm>
          <a:off x="676275" y="23145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0.365</cdr:y>
    </cdr:from>
    <cdr:to>
      <cdr:x>0.17175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859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0.51325</cdr:y>
    </cdr:from>
    <cdr:to>
      <cdr:x>0.99225</cdr:x>
      <cdr:y>0.5155</cdr:y>
    </cdr:to>
    <cdr:sp>
      <cdr:nvSpPr>
        <cdr:cNvPr id="1" name="Line 1"/>
        <cdr:cNvSpPr>
          <a:spLocks/>
        </cdr:cNvSpPr>
      </cdr:nvSpPr>
      <cdr:spPr>
        <a:xfrm>
          <a:off x="676275" y="29241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0.4625</cdr:y>
    </cdr:from>
    <cdr:to>
      <cdr:x>0.17175</cdr:x>
      <cdr:y>0.4965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638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0.25575</cdr:y>
    </cdr:from>
    <cdr:to>
      <cdr:x>0.99225</cdr:x>
      <cdr:y>0.258</cdr:y>
    </cdr:to>
    <cdr:sp>
      <cdr:nvSpPr>
        <cdr:cNvPr id="1" name="Line 1"/>
        <cdr:cNvSpPr>
          <a:spLocks/>
        </cdr:cNvSpPr>
      </cdr:nvSpPr>
      <cdr:spPr>
        <a:xfrm>
          <a:off x="733425" y="145732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0.20175</cdr:y>
    </cdr:from>
    <cdr:to>
      <cdr:x>0.195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1525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0.34275</cdr:y>
    </cdr:from>
    <cdr:to>
      <cdr:x>0.99225</cdr:x>
      <cdr:y>0.345</cdr:y>
    </cdr:to>
    <cdr:sp>
      <cdr:nvSpPr>
        <cdr:cNvPr id="1" name="Line 1"/>
        <cdr:cNvSpPr>
          <a:spLocks/>
        </cdr:cNvSpPr>
      </cdr:nvSpPr>
      <cdr:spPr>
        <a:xfrm>
          <a:off x="676275" y="1952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0.29325</cdr:y>
    </cdr:from>
    <cdr:to>
      <cdr:x>0.17725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1666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0.40925</cdr:y>
    </cdr:from>
    <cdr:to>
      <cdr:x>0.99225</cdr:x>
      <cdr:y>0.4115</cdr:y>
    </cdr:to>
    <cdr:sp>
      <cdr:nvSpPr>
        <cdr:cNvPr id="1" name="Line 1"/>
        <cdr:cNvSpPr>
          <a:spLocks/>
        </cdr:cNvSpPr>
      </cdr:nvSpPr>
      <cdr:spPr>
        <a:xfrm>
          <a:off x="676275" y="2333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0.35525</cdr:y>
    </cdr:from>
    <cdr:to>
      <cdr:x>0.17175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288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0.29775</cdr:y>
    </cdr:from>
    <cdr:to>
      <cdr:x>0.99225</cdr:x>
      <cdr:y>0.3</cdr:y>
    </cdr:to>
    <cdr:sp>
      <cdr:nvSpPr>
        <cdr:cNvPr id="1" name="Line 1"/>
        <cdr:cNvSpPr>
          <a:spLocks/>
        </cdr:cNvSpPr>
      </cdr:nvSpPr>
      <cdr:spPr>
        <a:xfrm>
          <a:off x="600075" y="169545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0.25575</cdr:y>
    </cdr:from>
    <cdr:to>
      <cdr:x>0.1645</cdr:x>
      <cdr:y>0.28975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4573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0.3045</cdr:y>
    </cdr:from>
    <cdr:to>
      <cdr:x>0.99225</cdr:x>
      <cdr:y>0.30675</cdr:y>
    </cdr:to>
    <cdr:sp>
      <cdr:nvSpPr>
        <cdr:cNvPr id="1" name="Line 1"/>
        <cdr:cNvSpPr>
          <a:spLocks/>
        </cdr:cNvSpPr>
      </cdr:nvSpPr>
      <cdr:spPr>
        <a:xfrm>
          <a:off x="676275" y="17335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0.2625</cdr:y>
    </cdr:from>
    <cdr:to>
      <cdr:x>0.17175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495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0.5695</cdr:y>
    </cdr:from>
    <cdr:to>
      <cdr:x>0.99225</cdr:x>
      <cdr:y>0.571</cdr:y>
    </cdr:to>
    <cdr:sp>
      <cdr:nvSpPr>
        <cdr:cNvPr id="1" name="Line 1"/>
        <cdr:cNvSpPr>
          <a:spLocks/>
        </cdr:cNvSpPr>
      </cdr:nvSpPr>
      <cdr:spPr>
        <a:xfrm>
          <a:off x="676275" y="32480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0.51925</cdr:y>
    </cdr:from>
    <cdr:to>
      <cdr:x>0.16725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0.34425</cdr:y>
    </cdr:from>
    <cdr:to>
      <cdr:x>0.99225</cdr:x>
      <cdr:y>0.34575</cdr:y>
    </cdr:to>
    <cdr:sp>
      <cdr:nvSpPr>
        <cdr:cNvPr id="1" name="Line 1"/>
        <cdr:cNvSpPr>
          <a:spLocks/>
        </cdr:cNvSpPr>
      </cdr:nvSpPr>
      <cdr:spPr>
        <a:xfrm>
          <a:off x="676275" y="19621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0.303</cdr:y>
    </cdr:from>
    <cdr:to>
      <cdr:x>0.17175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724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0.43025</cdr:y>
    </cdr:from>
    <cdr:to>
      <cdr:x>0.992</cdr:x>
      <cdr:y>0.43175</cdr:y>
    </cdr:to>
    <cdr:sp>
      <cdr:nvSpPr>
        <cdr:cNvPr id="1" name="Line 1"/>
        <cdr:cNvSpPr>
          <a:spLocks/>
        </cdr:cNvSpPr>
      </cdr:nvSpPr>
      <cdr:spPr>
        <a:xfrm>
          <a:off x="571500" y="2457450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0.37925</cdr:y>
    </cdr:from>
    <cdr:to>
      <cdr:x>0.1745</cdr:x>
      <cdr:y>0.41325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1621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0.282</cdr:y>
    </cdr:from>
    <cdr:to>
      <cdr:x>0.99225</cdr:x>
      <cdr:y>0.28275</cdr:y>
    </cdr:to>
    <cdr:sp>
      <cdr:nvSpPr>
        <cdr:cNvPr id="1" name="Line 1"/>
        <cdr:cNvSpPr>
          <a:spLocks/>
        </cdr:cNvSpPr>
      </cdr:nvSpPr>
      <cdr:spPr>
        <a:xfrm>
          <a:off x="676275" y="16097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0.22875</cdr:y>
    </cdr:from>
    <cdr:to>
      <cdr:x>0.1755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3049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0.42575</cdr:y>
    </cdr:from>
    <cdr:to>
      <cdr:x>0.99225</cdr:x>
      <cdr:y>0.4265</cdr:y>
    </cdr:to>
    <cdr:sp>
      <cdr:nvSpPr>
        <cdr:cNvPr id="1" name="Line 1"/>
        <cdr:cNvSpPr>
          <a:spLocks/>
        </cdr:cNvSpPr>
      </cdr:nvSpPr>
      <cdr:spPr>
        <a:xfrm>
          <a:off x="600075" y="2428875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0.37475</cdr:y>
    </cdr:from>
    <cdr:to>
      <cdr:x>0.16825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1336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0.58375</cdr:y>
    </cdr:from>
    <cdr:to>
      <cdr:x>0.99225</cdr:x>
      <cdr:y>0.5845</cdr:y>
    </cdr:to>
    <cdr:sp>
      <cdr:nvSpPr>
        <cdr:cNvPr id="1" name="Line 1"/>
        <cdr:cNvSpPr>
          <a:spLocks/>
        </cdr:cNvSpPr>
      </cdr:nvSpPr>
      <cdr:spPr>
        <a:xfrm>
          <a:off x="676275" y="33337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0.53275</cdr:y>
    </cdr:from>
    <cdr:to>
      <cdr:x>0.1755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38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0.395</cdr:y>
    </cdr:from>
    <cdr:to>
      <cdr:x>0.99225</cdr:x>
      <cdr:y>0.39575</cdr:y>
    </cdr:to>
    <cdr:sp>
      <cdr:nvSpPr>
        <cdr:cNvPr id="1" name="Line 1"/>
        <cdr:cNvSpPr>
          <a:spLocks/>
        </cdr:cNvSpPr>
      </cdr:nvSpPr>
      <cdr:spPr>
        <a:xfrm>
          <a:off x="676275" y="22574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0.34425</cdr:y>
    </cdr:from>
    <cdr:to>
      <cdr:x>0.1755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0.3105</cdr:y>
    </cdr:from>
    <cdr:to>
      <cdr:x>0.99225</cdr:x>
      <cdr:y>0.31125</cdr:y>
    </cdr:to>
    <cdr:sp>
      <cdr:nvSpPr>
        <cdr:cNvPr id="1" name="Line 1"/>
        <cdr:cNvSpPr>
          <a:spLocks/>
        </cdr:cNvSpPr>
      </cdr:nvSpPr>
      <cdr:spPr>
        <a:xfrm>
          <a:off x="676275" y="17716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0.261</cdr:y>
    </cdr:from>
    <cdr:to>
      <cdr:x>0.1755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4859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0.40175</cdr:y>
    </cdr:from>
    <cdr:to>
      <cdr:x>0.99225</cdr:x>
      <cdr:y>0.4025</cdr:y>
    </cdr:to>
    <cdr:sp>
      <cdr:nvSpPr>
        <cdr:cNvPr id="1" name="Line 1"/>
        <cdr:cNvSpPr>
          <a:spLocks/>
        </cdr:cNvSpPr>
      </cdr:nvSpPr>
      <cdr:spPr>
        <a:xfrm>
          <a:off x="676275" y="22955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0.392</cdr:y>
    </cdr:from>
    <cdr:to>
      <cdr:x>0.99225</cdr:x>
      <cdr:y>0.39275</cdr:y>
    </cdr:to>
    <cdr:sp>
      <cdr:nvSpPr>
        <cdr:cNvPr id="1" name="Line 1"/>
        <cdr:cNvSpPr>
          <a:spLocks/>
        </cdr:cNvSpPr>
      </cdr:nvSpPr>
      <cdr:spPr>
        <a:xfrm>
          <a:off x="676275" y="223837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0.434</cdr:y>
    </cdr:from>
    <cdr:to>
      <cdr:x>0.99225</cdr:x>
      <cdr:y>0.43475</cdr:y>
    </cdr:to>
    <cdr:sp>
      <cdr:nvSpPr>
        <cdr:cNvPr id="1" name="Line 1"/>
        <cdr:cNvSpPr>
          <a:spLocks/>
        </cdr:cNvSpPr>
      </cdr:nvSpPr>
      <cdr:spPr>
        <a:xfrm>
          <a:off x="676275" y="247650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</cdr:y>
    </cdr:from>
    <cdr:to>
      <cdr:x>0.1865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2383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0.33</cdr:y>
    </cdr:from>
    <cdr:to>
      <cdr:x>0.99</cdr:x>
      <cdr:y>0.33075</cdr:y>
    </cdr:to>
    <cdr:sp>
      <cdr:nvSpPr>
        <cdr:cNvPr id="1" name="Line 1"/>
        <cdr:cNvSpPr>
          <a:spLocks/>
        </cdr:cNvSpPr>
      </cdr:nvSpPr>
      <cdr:spPr>
        <a:xfrm>
          <a:off x="581025" y="1885950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0.288</cdr:y>
    </cdr:from>
    <cdr:to>
      <cdr:x>0.1795</cdr:x>
      <cdr:y>0.322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16383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0.40175</cdr:y>
    </cdr:from>
    <cdr:to>
      <cdr:x>0.992</cdr:x>
      <cdr:y>0.40325</cdr:y>
    </cdr:to>
    <cdr:sp>
      <cdr:nvSpPr>
        <cdr:cNvPr id="1" name="Line 1"/>
        <cdr:cNvSpPr>
          <a:spLocks/>
        </cdr:cNvSpPr>
      </cdr:nvSpPr>
      <cdr:spPr>
        <a:xfrm>
          <a:off x="571500" y="22955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0.35975</cdr:y>
    </cdr:from>
    <cdr:to>
      <cdr:x>0.1745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047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0.622</cdr:y>
    </cdr:from>
    <cdr:to>
      <cdr:x>0.992</cdr:x>
      <cdr:y>0.6235</cdr:y>
    </cdr:to>
    <cdr:sp>
      <cdr:nvSpPr>
        <cdr:cNvPr id="1" name="Line 1"/>
        <cdr:cNvSpPr>
          <a:spLocks/>
        </cdr:cNvSpPr>
      </cdr:nvSpPr>
      <cdr:spPr>
        <a:xfrm>
          <a:off x="571500" y="35528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0.571</cdr:y>
    </cdr:from>
    <cdr:to>
      <cdr:x>0.156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257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SheetLayoutView="90" workbookViewId="0" topLeftCell="A1">
      <selection activeCell="D4" sqref="D4"/>
    </sheetView>
  </sheetViews>
  <sheetFormatPr defaultColWidth="9.140625" defaultRowHeight="13.5" customHeight="1"/>
  <cols>
    <col min="1" max="1" width="14.28125" style="7" customWidth="1"/>
    <col min="2" max="2" width="10.140625" style="7" bestFit="1" customWidth="1"/>
    <col min="3" max="3" width="5.8515625" style="7" customWidth="1"/>
    <col min="4" max="4" width="5.28125" style="7" customWidth="1"/>
    <col min="5" max="5" width="9.7109375" style="7" customWidth="1"/>
    <col min="6" max="6" width="10.140625" style="7" customWidth="1"/>
    <col min="7" max="7" width="5.7109375" style="7" customWidth="1"/>
    <col min="8" max="8" width="5.57421875" style="7" customWidth="1"/>
    <col min="9" max="9" width="3.140625" style="7" customWidth="1"/>
    <col min="10" max="10" width="10.140625" style="7" bestFit="1" customWidth="1"/>
    <col min="11" max="11" width="5.8515625" style="7" customWidth="1"/>
    <col min="12" max="12" width="5.28125" style="11" customWidth="1"/>
    <col min="13" max="13" width="10.140625" style="7" customWidth="1"/>
    <col min="14" max="14" width="5.8515625" style="7" customWidth="1"/>
    <col min="15" max="15" width="5.28125" style="7" customWidth="1"/>
    <col min="16" max="16" width="10.140625" style="7" customWidth="1"/>
    <col min="17" max="17" width="5.7109375" style="7" customWidth="1"/>
    <col min="18" max="18" width="8.57421875" style="7" customWidth="1"/>
    <col min="19" max="19" width="10.140625" style="7" bestFit="1" customWidth="1"/>
    <col min="20" max="20" width="5.8515625" style="7" customWidth="1"/>
    <col min="21" max="33" width="9.140625" style="7" customWidth="1"/>
    <col min="34" max="34" width="10.140625" style="7" bestFit="1" customWidth="1"/>
    <col min="35" max="35" width="26.140625" style="7" bestFit="1" customWidth="1"/>
    <col min="36" max="16384" width="9.140625" style="7" customWidth="1"/>
  </cols>
  <sheetData>
    <row r="1" spans="1:20" ht="20.25" customHeight="1" thickBot="1">
      <c r="A1" s="47" t="s">
        <v>10</v>
      </c>
      <c r="B1" s="48"/>
      <c r="C1" s="48"/>
      <c r="D1" s="48"/>
      <c r="E1" s="49"/>
      <c r="G1" s="41" t="s">
        <v>217</v>
      </c>
      <c r="T1" s="32" t="s">
        <v>167</v>
      </c>
    </row>
    <row r="2" spans="1:35" ht="13.5" customHeight="1">
      <c r="A2" s="34"/>
      <c r="B2" s="34"/>
      <c r="C2" s="34"/>
      <c r="D2" s="34"/>
      <c r="E2" s="34"/>
      <c r="N2" s="31"/>
      <c r="O2" s="31"/>
      <c r="P2" s="31"/>
      <c r="Q2" s="31"/>
      <c r="R2" s="31"/>
      <c r="S2" s="31"/>
      <c r="T2" s="32" t="s">
        <v>166</v>
      </c>
      <c r="AH2" s="33" t="s">
        <v>215</v>
      </c>
      <c r="AI2" s="33" t="s">
        <v>216</v>
      </c>
    </row>
    <row r="3" spans="1:35" ht="13.5" customHeight="1">
      <c r="A3" s="30" t="s">
        <v>0</v>
      </c>
      <c r="B3" s="1" t="s">
        <v>11</v>
      </c>
      <c r="C3" s="1" t="s">
        <v>12</v>
      </c>
      <c r="D3" s="8"/>
      <c r="E3" s="54" t="s">
        <v>54</v>
      </c>
      <c r="F3" s="55"/>
      <c r="G3" s="55"/>
      <c r="H3" s="55"/>
      <c r="I3" s="56"/>
      <c r="J3" s="1" t="s">
        <v>11</v>
      </c>
      <c r="K3" s="1" t="s">
        <v>12</v>
      </c>
      <c r="AH3" t="s">
        <v>212</v>
      </c>
      <c r="AI3" t="s">
        <v>214</v>
      </c>
    </row>
    <row r="4" spans="1:35" ht="13.5" customHeight="1">
      <c r="A4" s="2" t="s">
        <v>14</v>
      </c>
      <c r="B4" s="21">
        <f>INDEX(Data!$D$4:$FE$27,'Ward Factsheets'!$AH$29,Data!$D$1)</f>
        <v>21670</v>
      </c>
      <c r="C4" s="3">
        <f aca="true" t="shared" si="0" ref="C4:C12">B4/$B$13*100</f>
        <v>7.058746885128422</v>
      </c>
      <c r="D4" s="9"/>
      <c r="E4" s="63" t="s">
        <v>218</v>
      </c>
      <c r="F4" s="64"/>
      <c r="G4" s="64"/>
      <c r="H4" s="64"/>
      <c r="I4" s="67"/>
      <c r="J4" s="21">
        <f>INDEX(Data!$D$4:$FE$27,'Ward Factsheets'!$AH$29,Data!$O$1)</f>
        <v>46240</v>
      </c>
      <c r="K4" s="3">
        <f>J4/$J$7*100</f>
        <v>34.02576951661921</v>
      </c>
      <c r="L4" s="8"/>
      <c r="M4" s="50" t="s">
        <v>249</v>
      </c>
      <c r="N4" s="50"/>
      <c r="O4" s="50"/>
      <c r="P4" s="50"/>
      <c r="Q4" s="50"/>
      <c r="R4" s="50"/>
      <c r="S4" s="1" t="s">
        <v>11</v>
      </c>
      <c r="T4" s="1" t="s">
        <v>12</v>
      </c>
      <c r="AH4" t="s">
        <v>209</v>
      </c>
      <c r="AI4" t="s">
        <v>213</v>
      </c>
    </row>
    <row r="5" spans="1:35" ht="13.5" customHeight="1">
      <c r="A5" s="2" t="s">
        <v>15</v>
      </c>
      <c r="B5" s="21">
        <f>INDEX(Data!$D$4:$FE$27,'Ward Factsheets'!$AH$29,Data!$E$1)</f>
        <v>27095</v>
      </c>
      <c r="C5" s="3">
        <f t="shared" si="0"/>
        <v>8.825876642942067</v>
      </c>
      <c r="D5" s="9"/>
      <c r="E5" s="63" t="s">
        <v>219</v>
      </c>
      <c r="F5" s="64"/>
      <c r="G5" s="64"/>
      <c r="H5" s="64"/>
      <c r="I5" s="67"/>
      <c r="J5" s="21">
        <f>INDEX(Data!$D$4:$FE$27,'Ward Factsheets'!$AH$29,Data!$P$1)</f>
        <v>89557</v>
      </c>
      <c r="K5" s="3">
        <f>J5/$J$7*100</f>
        <v>65.90064534169261</v>
      </c>
      <c r="L5" s="9"/>
      <c r="M5" s="45" t="s">
        <v>57</v>
      </c>
      <c r="N5" s="45"/>
      <c r="O5" s="45"/>
      <c r="P5" s="45"/>
      <c r="Q5" s="45"/>
      <c r="R5" s="45"/>
      <c r="S5" s="21">
        <f>INDEX(Data!$D$4:$FE$27,'Ward Factsheets'!$AH$29,Data!$X$1)</f>
        <v>10385</v>
      </c>
      <c r="T5" s="3">
        <f aca="true" t="shared" si="1" ref="T5:T17">S5/$S$18*100</f>
        <v>7.95828128711885</v>
      </c>
      <c r="AH5" t="s">
        <v>210</v>
      </c>
      <c r="AI5" t="s">
        <v>211</v>
      </c>
    </row>
    <row r="6" spans="1:35" ht="13.5" customHeight="1">
      <c r="A6" s="2" t="s">
        <v>16</v>
      </c>
      <c r="B6" s="21">
        <f>INDEX(Data!$D$4:$FE$27,'Ward Factsheets'!$AH$29,Data!$F$1)</f>
        <v>12403</v>
      </c>
      <c r="C6" s="3">
        <f t="shared" si="0"/>
        <v>4.040130946758091</v>
      </c>
      <c r="D6" s="9"/>
      <c r="E6" s="63" t="s">
        <v>45</v>
      </c>
      <c r="F6" s="64"/>
      <c r="G6" s="64"/>
      <c r="H6" s="64"/>
      <c r="I6" s="67"/>
      <c r="J6" s="21">
        <f>INDEX(Data!$D$4:$FE$27,'Ward Factsheets'!$AH$29,Data!$Q$1)</f>
        <v>100</v>
      </c>
      <c r="K6" s="3">
        <f>J6/$J$7*100</f>
        <v>0.07358514168819032</v>
      </c>
      <c r="L6" s="9"/>
      <c r="M6" s="45" t="s">
        <v>58</v>
      </c>
      <c r="N6" s="45"/>
      <c r="O6" s="45"/>
      <c r="P6" s="45"/>
      <c r="Q6" s="45"/>
      <c r="R6" s="45"/>
      <c r="S6" s="21">
        <f>INDEX(Data!$D$4:$FE$27,'Ward Factsheets'!$AH$29,Data!$Y$1)</f>
        <v>31721</v>
      </c>
      <c r="T6" s="3">
        <f t="shared" si="1"/>
        <v>24.308583602185557</v>
      </c>
      <c r="AH6" t="s">
        <v>208</v>
      </c>
      <c r="AI6" t="s">
        <v>10</v>
      </c>
    </row>
    <row r="7" spans="1:35" ht="13.5" customHeight="1">
      <c r="A7" s="2" t="s">
        <v>17</v>
      </c>
      <c r="B7" s="21">
        <f>INDEX(Data!$D$4:$FE$27,'Ward Factsheets'!$AH$29,Data!$G$1)</f>
        <v>70916</v>
      </c>
      <c r="C7" s="3">
        <f t="shared" si="0"/>
        <v>23.100050489421655</v>
      </c>
      <c r="D7" s="9"/>
      <c r="E7" s="54" t="s">
        <v>13</v>
      </c>
      <c r="F7" s="55"/>
      <c r="G7" s="55"/>
      <c r="H7" s="55"/>
      <c r="I7" s="56"/>
      <c r="J7" s="22">
        <f>SUM(J4:J6)</f>
        <v>135897</v>
      </c>
      <c r="K7" s="23">
        <f>SUM(K4:K6)</f>
        <v>100</v>
      </c>
      <c r="L7" s="9"/>
      <c r="M7" s="45" t="s">
        <v>74</v>
      </c>
      <c r="N7" s="45"/>
      <c r="O7" s="45"/>
      <c r="P7" s="45"/>
      <c r="Q7" s="45"/>
      <c r="R7" s="45"/>
      <c r="S7" s="21">
        <f>INDEX(Data!$D$4:$FE$27,'Ward Factsheets'!$AH$29,Data!$Z$1)</f>
        <v>3045</v>
      </c>
      <c r="T7" s="3">
        <f t="shared" si="1"/>
        <v>2.333458499689639</v>
      </c>
      <c r="AH7" t="s">
        <v>168</v>
      </c>
      <c r="AI7" t="s">
        <v>169</v>
      </c>
    </row>
    <row r="8" spans="1:35" ht="13.5" customHeight="1">
      <c r="A8" s="2" t="s">
        <v>18</v>
      </c>
      <c r="B8" s="21">
        <f>INDEX(Data!$D$4:$FE$27,'Ward Factsheets'!$AH$29,Data!$H$1)</f>
        <v>93803</v>
      </c>
      <c r="C8" s="3">
        <f t="shared" si="0"/>
        <v>30.555220769067898</v>
      </c>
      <c r="D8" s="9"/>
      <c r="E8" s="63" t="s">
        <v>53</v>
      </c>
      <c r="F8" s="64"/>
      <c r="G8" s="64"/>
      <c r="H8" s="64"/>
      <c r="I8" s="67"/>
      <c r="J8" s="21">
        <f>INDEX(Data!$D$4:$FE$27,'Ward Factsheets'!$AH$29,Data!$R$1)</f>
        <v>130493</v>
      </c>
      <c r="K8" s="3">
        <f>J8/$J$7*100</f>
        <v>96.0234589431702</v>
      </c>
      <c r="L8" s="18"/>
      <c r="M8" s="45" t="s">
        <v>72</v>
      </c>
      <c r="N8" s="45"/>
      <c r="O8" s="45"/>
      <c r="P8" s="45"/>
      <c r="Q8" s="45"/>
      <c r="R8" s="45"/>
      <c r="S8" s="21">
        <f>INDEX(Data!$D$4:$FE$27,'Ward Factsheets'!$AH$29,Data!$AA$1)</f>
        <v>15049</v>
      </c>
      <c r="T8" s="3">
        <f t="shared" si="1"/>
        <v>11.532419363490762</v>
      </c>
      <c r="V8" s="36"/>
      <c r="AH8" t="s">
        <v>170</v>
      </c>
      <c r="AI8" t="s">
        <v>171</v>
      </c>
    </row>
    <row r="9" spans="1:35" ht="13.5" customHeight="1">
      <c r="A9" s="2" t="s">
        <v>23</v>
      </c>
      <c r="B9" s="21">
        <f>INDEX(Data!$D$4:$FE$27,'Ward Factsheets'!$AH$29,Data!$I$1)</f>
        <v>54197</v>
      </c>
      <c r="C9" s="3">
        <f t="shared" si="0"/>
        <v>17.654033453313573</v>
      </c>
      <c r="D9" s="9"/>
      <c r="E9" s="63" t="s">
        <v>51</v>
      </c>
      <c r="F9" s="64"/>
      <c r="G9" s="64"/>
      <c r="H9" s="64"/>
      <c r="I9" s="67"/>
      <c r="J9" s="21">
        <f>INDEX(Data!$D$4:$FE$27,'Ward Factsheets'!$AH$29,Data!$S$1)</f>
        <v>5404</v>
      </c>
      <c r="K9" s="3">
        <f>J9/$J$7*100</f>
        <v>3.976541056829805</v>
      </c>
      <c r="L9" s="9"/>
      <c r="M9" s="45" t="s">
        <v>73</v>
      </c>
      <c r="N9" s="45"/>
      <c r="O9" s="45"/>
      <c r="P9" s="45"/>
      <c r="Q9" s="45"/>
      <c r="R9" s="45"/>
      <c r="S9" s="21">
        <f>INDEX(Data!$D$4:$FE$27,'Ward Factsheets'!$AH$29,Data!$AB$1)</f>
        <v>17166</v>
      </c>
      <c r="T9" s="3">
        <f t="shared" si="1"/>
        <v>13.15472860613213</v>
      </c>
      <c r="AH9" t="s">
        <v>172</v>
      </c>
      <c r="AI9" t="s">
        <v>173</v>
      </c>
    </row>
    <row r="10" spans="1:35" ht="13.5" customHeight="1">
      <c r="A10" s="2" t="s">
        <v>19</v>
      </c>
      <c r="B10" s="21">
        <f>INDEX(Data!$D$4:$FE$27,'Ward Factsheets'!$AH$29,Data!$J$1)</f>
        <v>14455</v>
      </c>
      <c r="C10" s="3">
        <f t="shared" si="0"/>
        <v>4.708545741787326</v>
      </c>
      <c r="D10" s="9"/>
      <c r="E10" s="6" t="s">
        <v>52</v>
      </c>
      <c r="L10" s="9"/>
      <c r="M10" s="45" t="s">
        <v>67</v>
      </c>
      <c r="N10" s="45"/>
      <c r="O10" s="45"/>
      <c r="P10" s="45"/>
      <c r="Q10" s="45"/>
      <c r="R10" s="45"/>
      <c r="S10" s="21">
        <f>INDEX(Data!$D$4:$FE$27,'Ward Factsheets'!$AH$29,Data!$AC$1)</f>
        <v>12688</v>
      </c>
      <c r="T10" s="3">
        <f t="shared" si="1"/>
        <v>9.723126911022046</v>
      </c>
      <c r="AH10" t="s">
        <v>174</v>
      </c>
      <c r="AI10" t="s">
        <v>175</v>
      </c>
    </row>
    <row r="11" spans="1:35" ht="13.5" customHeight="1">
      <c r="A11" s="2" t="s">
        <v>22</v>
      </c>
      <c r="B11" s="21">
        <f>INDEX(Data!$D$4:$FE$27,'Ward Factsheets'!$AH$29,Data!$K$1)</f>
        <v>8763</v>
      </c>
      <c r="C11" s="3">
        <f t="shared" si="0"/>
        <v>2.8544438834508705</v>
      </c>
      <c r="D11" s="9"/>
      <c r="E11" s="6"/>
      <c r="L11" s="9"/>
      <c r="M11" s="45" t="s">
        <v>68</v>
      </c>
      <c r="N11" s="45"/>
      <c r="O11" s="45"/>
      <c r="P11" s="45"/>
      <c r="Q11" s="45"/>
      <c r="R11" s="45"/>
      <c r="S11" s="21">
        <f>INDEX(Data!$D$4:$FE$27,'Ward Factsheets'!$AH$29,Data!$AD$1)</f>
        <v>2730</v>
      </c>
      <c r="T11" s="3">
        <f t="shared" si="1"/>
        <v>2.092066241101055</v>
      </c>
      <c r="AH11" t="s">
        <v>176</v>
      </c>
      <c r="AI11" t="s">
        <v>177</v>
      </c>
    </row>
    <row r="12" spans="1:35" ht="13.5" customHeight="1">
      <c r="A12" s="2" t="s">
        <v>24</v>
      </c>
      <c r="B12" s="21">
        <f>INDEX(Data!$D$4:$FE$27,'Ward Factsheets'!$AH$29,Data!$L$1)</f>
        <v>3693</v>
      </c>
      <c r="C12" s="3">
        <f t="shared" si="0"/>
        <v>1.2029511881300998</v>
      </c>
      <c r="D12" s="9"/>
      <c r="E12" s="54" t="s">
        <v>5</v>
      </c>
      <c r="F12" s="55"/>
      <c r="G12" s="55"/>
      <c r="H12" s="55"/>
      <c r="I12" s="56"/>
      <c r="J12" s="1" t="s">
        <v>11</v>
      </c>
      <c r="K12" s="1" t="s">
        <v>12</v>
      </c>
      <c r="L12" s="18"/>
      <c r="M12" s="45" t="s">
        <v>69</v>
      </c>
      <c r="N12" s="45"/>
      <c r="O12" s="45"/>
      <c r="P12" s="45"/>
      <c r="Q12" s="45"/>
      <c r="R12" s="45"/>
      <c r="S12" s="21">
        <f>INDEX(Data!$D$4:$FE$27,'Ward Factsheets'!$AH$29,Data!$AE$1)</f>
        <v>7909</v>
      </c>
      <c r="T12" s="3">
        <f t="shared" si="1"/>
        <v>6.060861502149541</v>
      </c>
      <c r="AH12" t="s">
        <v>178</v>
      </c>
      <c r="AI12" t="s">
        <v>179</v>
      </c>
    </row>
    <row r="13" spans="1:35" ht="13.5" customHeight="1">
      <c r="A13" s="4" t="s">
        <v>13</v>
      </c>
      <c r="B13" s="22">
        <f>SUM(B4:B12)</f>
        <v>306995</v>
      </c>
      <c r="C13" s="23">
        <f>SUM(C4:C12)</f>
        <v>100</v>
      </c>
      <c r="D13" s="10"/>
      <c r="E13" s="63" t="s">
        <v>223</v>
      </c>
      <c r="F13" s="64"/>
      <c r="G13" s="64"/>
      <c r="H13" s="64"/>
      <c r="I13" s="67"/>
      <c r="J13" s="21">
        <f>INDEX(Data!$D$4:$FE$27,'Ward Factsheets'!$AH$29,Data!$T$1)</f>
        <v>31475</v>
      </c>
      <c r="K13" s="3">
        <f>J13/$J$17*100</f>
        <v>24.12006774309733</v>
      </c>
      <c r="L13" s="9"/>
      <c r="M13" s="45" t="s">
        <v>70</v>
      </c>
      <c r="N13" s="45"/>
      <c r="O13" s="45"/>
      <c r="P13" s="45"/>
      <c r="Q13" s="45"/>
      <c r="R13" s="45"/>
      <c r="S13" s="21">
        <f>INDEX(Data!$D$4:$FE$27,'Ward Factsheets'!$AH$29,Data!$AF$1)</f>
        <v>4429</v>
      </c>
      <c r="T13" s="3">
        <f t="shared" si="1"/>
        <v>3.3940517882185253</v>
      </c>
      <c r="AH13" t="s">
        <v>180</v>
      </c>
      <c r="AI13" t="s">
        <v>181</v>
      </c>
    </row>
    <row r="14" spans="1:35" ht="13.5" customHeight="1">
      <c r="A14" s="2" t="s">
        <v>20</v>
      </c>
      <c r="B14" s="39">
        <f>INDEX(Data!$D$4:$FE$27,'Ward Factsheets'!$AH$29,Data!$M$1)</f>
        <v>34.48</v>
      </c>
      <c r="C14" s="3"/>
      <c r="D14" s="9"/>
      <c r="E14" s="63" t="s">
        <v>220</v>
      </c>
      <c r="F14" s="64"/>
      <c r="G14" s="64"/>
      <c r="H14" s="64"/>
      <c r="I14" s="67"/>
      <c r="J14" s="21">
        <f>INDEX(Data!$D$4:$FE$27,'Ward Factsheets'!$AH$29,Data!$U$1)</f>
        <v>46279</v>
      </c>
      <c r="K14" s="3">
        <f>J14/$J$17*100</f>
        <v>35.4647375721303</v>
      </c>
      <c r="L14" s="10"/>
      <c r="M14" s="45" t="s">
        <v>71</v>
      </c>
      <c r="N14" s="45"/>
      <c r="O14" s="45"/>
      <c r="P14" s="45"/>
      <c r="Q14" s="45"/>
      <c r="R14" s="45"/>
      <c r="S14" s="21">
        <f>INDEX(Data!$D$4:$FE$27,'Ward Factsheets'!$AH$29,Data!$AG$1)</f>
        <v>3847</v>
      </c>
      <c r="T14" s="3">
        <f t="shared" si="1"/>
        <v>2.948050853302476</v>
      </c>
      <c r="AH14" t="s">
        <v>182</v>
      </c>
      <c r="AI14" t="s">
        <v>183</v>
      </c>
    </row>
    <row r="15" spans="1:35" ht="13.5" customHeight="1">
      <c r="A15" s="2" t="s">
        <v>21</v>
      </c>
      <c r="B15" s="39">
        <f>INDEX(Data!$D$4:$FE$27,'Ward Factsheets'!$AH$29,Data!$N$1)</f>
        <v>32</v>
      </c>
      <c r="C15" s="3"/>
      <c r="D15" s="9"/>
      <c r="E15" s="63" t="s">
        <v>221</v>
      </c>
      <c r="F15" s="64"/>
      <c r="G15" s="64"/>
      <c r="H15" s="64"/>
      <c r="I15" s="67"/>
      <c r="J15" s="21">
        <f>INDEX(Data!$D$4:$FE$27,'Ward Factsheets'!$AH$29,Data!$V$1)</f>
        <v>30009</v>
      </c>
      <c r="K15" s="3">
        <f>J15/$J$17*100</f>
        <v>22.99663583487237</v>
      </c>
      <c r="L15" s="9"/>
      <c r="M15" s="45" t="s">
        <v>59</v>
      </c>
      <c r="N15" s="45"/>
      <c r="O15" s="45"/>
      <c r="P15" s="45"/>
      <c r="Q15" s="45"/>
      <c r="R15" s="45"/>
      <c r="S15" s="21">
        <f>INDEX(Data!$D$4:$FE$27,'Ward Factsheets'!$AH$29,Data!$AH$1)</f>
        <v>965</v>
      </c>
      <c r="T15" s="3">
        <f t="shared" si="1"/>
        <v>0.7395032683745488</v>
      </c>
      <c r="AH15" t="s">
        <v>184</v>
      </c>
      <c r="AI15" t="s">
        <v>185</v>
      </c>
    </row>
    <row r="16" spans="1:35" ht="13.5" customHeight="1">
      <c r="A16" s="5" t="s">
        <v>43</v>
      </c>
      <c r="D16" s="11"/>
      <c r="E16" s="63" t="s">
        <v>222</v>
      </c>
      <c r="F16" s="64"/>
      <c r="G16" s="64"/>
      <c r="H16" s="64"/>
      <c r="I16" s="67"/>
      <c r="J16" s="21">
        <f>INDEX(Data!$D$4:$FE$27,'Ward Factsheets'!$AH$29,Data!$W$1)</f>
        <v>22730</v>
      </c>
      <c r="K16" s="3">
        <f>J16/$J$17*100</f>
        <v>17.418558849899995</v>
      </c>
      <c r="L16" s="9"/>
      <c r="M16" s="45" t="s">
        <v>60</v>
      </c>
      <c r="N16" s="45"/>
      <c r="O16" s="45"/>
      <c r="P16" s="45"/>
      <c r="Q16" s="45"/>
      <c r="R16" s="45"/>
      <c r="S16" s="21">
        <f>INDEX(Data!$D$4:$FE$27,'Ward Factsheets'!$AH$29,Data!$AI$1)</f>
        <v>299</v>
      </c>
      <c r="T16" s="3">
        <f t="shared" si="1"/>
        <v>0.22913106450154416</v>
      </c>
      <c r="AH16" t="s">
        <v>186</v>
      </c>
      <c r="AI16" t="s">
        <v>187</v>
      </c>
    </row>
    <row r="17" spans="5:35" ht="13.5" customHeight="1">
      <c r="E17" s="46" t="s">
        <v>13</v>
      </c>
      <c r="F17" s="46"/>
      <c r="G17" s="46"/>
      <c r="H17" s="46"/>
      <c r="I17" s="46"/>
      <c r="J17" s="22">
        <f>SUM(J13:J16)</f>
        <v>130493</v>
      </c>
      <c r="K17" s="23">
        <f>SUM(K13:K16)</f>
        <v>100</v>
      </c>
      <c r="M17" s="45" t="s">
        <v>61</v>
      </c>
      <c r="N17" s="45"/>
      <c r="O17" s="45"/>
      <c r="P17" s="45"/>
      <c r="Q17" s="45"/>
      <c r="R17" s="45"/>
      <c r="S17" s="21">
        <f>INDEX(Data!$D$4:$FE$27,'Ward Factsheets'!$AH$29,Data!$AJ$1)</f>
        <v>20260</v>
      </c>
      <c r="T17" s="3">
        <f t="shared" si="1"/>
        <v>15.525737012713325</v>
      </c>
      <c r="AH17" t="s">
        <v>188</v>
      </c>
      <c r="AI17" t="s">
        <v>189</v>
      </c>
    </row>
    <row r="18" spans="5:35" ht="13.5" customHeight="1">
      <c r="E18" s="6" t="s">
        <v>224</v>
      </c>
      <c r="M18" s="77" t="s">
        <v>13</v>
      </c>
      <c r="N18" s="78"/>
      <c r="O18" s="78"/>
      <c r="P18" s="78"/>
      <c r="Q18" s="78"/>
      <c r="R18" s="79"/>
      <c r="S18" s="22">
        <f>SUM(S5:S17)</f>
        <v>130493</v>
      </c>
      <c r="T18" s="23">
        <f>SUM(T5:T17)</f>
        <v>99.99999999999999</v>
      </c>
      <c r="AH18" t="s">
        <v>190</v>
      </c>
      <c r="AI18" t="s">
        <v>191</v>
      </c>
    </row>
    <row r="19" spans="1:35" ht="13.5" customHeight="1">
      <c r="A19" s="72" t="s">
        <v>1</v>
      </c>
      <c r="B19" s="73"/>
      <c r="C19" s="73"/>
      <c r="D19" s="73"/>
      <c r="E19" s="74"/>
      <c r="F19" s="27" t="s">
        <v>11</v>
      </c>
      <c r="G19" s="1" t="s">
        <v>12</v>
      </c>
      <c r="H19" s="8"/>
      <c r="M19" s="19" t="s">
        <v>62</v>
      </c>
      <c r="AH19" t="s">
        <v>192</v>
      </c>
      <c r="AI19" t="s">
        <v>193</v>
      </c>
    </row>
    <row r="20" spans="1:35" ht="13.5" customHeight="1">
      <c r="A20" s="63" t="s">
        <v>25</v>
      </c>
      <c r="B20" s="64"/>
      <c r="C20" s="64"/>
      <c r="D20" s="64"/>
      <c r="E20" s="64"/>
      <c r="F20" s="21">
        <f>INDEX(Data!$D$4:$FE$27,'Ward Factsheets'!$AH$29,Data!$AK$1)</f>
        <v>163739</v>
      </c>
      <c r="G20" s="3">
        <f>F20/$F$43*100</f>
        <v>53.336047818368385</v>
      </c>
      <c r="H20" s="9"/>
      <c r="P20" s="54" t="s">
        <v>2</v>
      </c>
      <c r="Q20" s="55"/>
      <c r="R20" s="56"/>
      <c r="S20" s="1" t="s">
        <v>11</v>
      </c>
      <c r="T20" s="1" t="s">
        <v>12</v>
      </c>
      <c r="AH20" t="s">
        <v>194</v>
      </c>
      <c r="AI20" t="s">
        <v>195</v>
      </c>
    </row>
    <row r="21" spans="1:35" ht="13.5" customHeight="1">
      <c r="A21" s="63" t="s">
        <v>26</v>
      </c>
      <c r="B21" s="64"/>
      <c r="C21" s="64"/>
      <c r="D21" s="64"/>
      <c r="E21" s="64"/>
      <c r="F21" s="21">
        <f>INDEX(Data!$D$4:$FE$27,'Ward Factsheets'!$AH$29,Data!$AL$1)</f>
        <v>7664</v>
      </c>
      <c r="G21" s="3">
        <f>F21/$F$43*100</f>
        <v>2.4964575970292677</v>
      </c>
      <c r="H21" s="9"/>
      <c r="I21" s="54" t="s">
        <v>235</v>
      </c>
      <c r="J21" s="55"/>
      <c r="K21" s="55"/>
      <c r="L21" s="56"/>
      <c r="M21" s="1" t="s">
        <v>11</v>
      </c>
      <c r="N21" s="1" t="s">
        <v>12</v>
      </c>
      <c r="P21" s="69" t="s">
        <v>75</v>
      </c>
      <c r="Q21" s="70"/>
      <c r="R21" s="71"/>
      <c r="S21" s="21">
        <f>INDEX(Data!$D$4:$FE$27,'Ward Factsheets'!$AH$29,Data!$BR$1)</f>
        <v>162590</v>
      </c>
      <c r="T21" s="3">
        <f>S21/$S$30*100</f>
        <v>52.96177462173651</v>
      </c>
      <c r="AH21" t="s">
        <v>196</v>
      </c>
      <c r="AI21" t="s">
        <v>197</v>
      </c>
    </row>
    <row r="22" spans="1:35" ht="13.5" customHeight="1">
      <c r="A22" s="63" t="s">
        <v>27</v>
      </c>
      <c r="B22" s="64"/>
      <c r="C22" s="64"/>
      <c r="D22" s="64"/>
      <c r="E22" s="64"/>
      <c r="F22" s="21">
        <f>INDEX(Data!$D$4:$FE$27,'Ward Factsheets'!$AH$29,Data!$AM$1)</f>
        <v>163</v>
      </c>
      <c r="G22" s="3">
        <f>F22/$F$43*100</f>
        <v>0.05309532728546068</v>
      </c>
      <c r="H22" s="9"/>
      <c r="I22" s="45" t="s">
        <v>92</v>
      </c>
      <c r="J22" s="45"/>
      <c r="K22" s="45"/>
      <c r="L22" s="45"/>
      <c r="M22" s="21">
        <f>INDEX(Data!$D$4:$FE$27,'Ward Factsheets'!$AH$29,Data!$BC$1)</f>
        <v>241942</v>
      </c>
      <c r="N22" s="3">
        <f>INDEX(Data!$D$4:$FE$27,'Ward Factsheets'!$AH$29,Data!$BD$1)</f>
        <v>82.57969827291966</v>
      </c>
      <c r="P22" s="69" t="s">
        <v>76</v>
      </c>
      <c r="Q22" s="70"/>
      <c r="R22" s="71"/>
      <c r="S22" s="21">
        <f>INDEX(Data!$D$4:$FE$27,'Ward Factsheets'!$AH$29,Data!$BS$1)</f>
        <v>2574</v>
      </c>
      <c r="T22" s="3">
        <f aca="true" t="shared" si="2" ref="T22:T29">S22/$S$30*100</f>
        <v>0.8384501376243914</v>
      </c>
      <c r="AH22" t="s">
        <v>198</v>
      </c>
      <c r="AI22" t="s">
        <v>199</v>
      </c>
    </row>
    <row r="23" spans="1:35" ht="13.5" customHeight="1">
      <c r="A23" s="63" t="s">
        <v>28</v>
      </c>
      <c r="B23" s="64"/>
      <c r="C23" s="64"/>
      <c r="D23" s="64"/>
      <c r="E23" s="64"/>
      <c r="F23" s="21">
        <f>INDEX(Data!$D$4:$FE$27,'Ward Factsheets'!$AH$29,Data!$AN$1)</f>
        <v>47650</v>
      </c>
      <c r="G23" s="3">
        <f>F23/$F$43*100</f>
        <v>15.521425430381603</v>
      </c>
      <c r="H23" s="9"/>
      <c r="I23" s="68" t="s">
        <v>225</v>
      </c>
      <c r="J23" s="68"/>
      <c r="K23" s="68"/>
      <c r="L23" s="68"/>
      <c r="M23" s="21">
        <f>INDEX(Data!$D$4:$FE$27,'Ward Factsheets'!$AH$29,Data!$BE$1)</f>
        <v>15156</v>
      </c>
      <c r="N23" s="3">
        <f>M23/S18*100</f>
        <v>11.614416098947835</v>
      </c>
      <c r="P23" s="69" t="s">
        <v>77</v>
      </c>
      <c r="Q23" s="70"/>
      <c r="R23" s="71"/>
      <c r="S23" s="21">
        <f>INDEX(Data!$D$4:$FE$27,'Ward Factsheets'!$AH$29,Data!$BT$1)</f>
        <v>6496</v>
      </c>
      <c r="T23" s="3">
        <f t="shared" si="2"/>
        <v>2.1159953745175004</v>
      </c>
      <c r="AH23" t="s">
        <v>200</v>
      </c>
      <c r="AI23" t="s">
        <v>201</v>
      </c>
    </row>
    <row r="24" spans="1:35" ht="13.5" customHeight="1">
      <c r="A24" s="61" t="s">
        <v>46</v>
      </c>
      <c r="B24" s="62"/>
      <c r="C24" s="62"/>
      <c r="D24" s="62"/>
      <c r="E24" s="62"/>
      <c r="F24" s="25">
        <f>SUM(F20:F23)</f>
        <v>219216</v>
      </c>
      <c r="G24" s="17">
        <f>SUM(G20:G23)</f>
        <v>71.40702617306472</v>
      </c>
      <c r="H24" s="12"/>
      <c r="I24" s="35" t="s">
        <v>236</v>
      </c>
      <c r="P24" s="69" t="s">
        <v>78</v>
      </c>
      <c r="Q24" s="70"/>
      <c r="R24" s="71"/>
      <c r="S24" s="21">
        <f>INDEX(Data!$D$4:$FE$27,'Ward Factsheets'!$AH$29,Data!$BU$1)</f>
        <v>1617</v>
      </c>
      <c r="T24" s="3">
        <f t="shared" si="2"/>
        <v>0.5267186761999382</v>
      </c>
      <c r="AH24" t="s">
        <v>202</v>
      </c>
      <c r="AI24" t="s">
        <v>203</v>
      </c>
    </row>
    <row r="25" spans="1:35" ht="13.5" customHeight="1">
      <c r="A25" s="63" t="s">
        <v>29</v>
      </c>
      <c r="B25" s="64"/>
      <c r="C25" s="64"/>
      <c r="D25" s="64"/>
      <c r="E25" s="64"/>
      <c r="F25" s="21">
        <f>INDEX(Data!$D$4:$FE$27,'Ward Factsheets'!$AH$29,Data!$AO$1)</f>
        <v>4642</v>
      </c>
      <c r="G25" s="3">
        <f>F25/$F$43*100</f>
        <v>1.5120767439209106</v>
      </c>
      <c r="H25" s="9"/>
      <c r="I25" s="19"/>
      <c r="P25" s="69" t="s">
        <v>79</v>
      </c>
      <c r="Q25" s="70"/>
      <c r="R25" s="71"/>
      <c r="S25" s="21">
        <f>INDEX(Data!$D$4:$FE$27,'Ward Factsheets'!$AH$29,Data!$BV$1)</f>
        <v>24746</v>
      </c>
      <c r="T25" s="3">
        <f t="shared" si="2"/>
        <v>8.060717601263864</v>
      </c>
      <c r="AH25" t="s">
        <v>204</v>
      </c>
      <c r="AI25" t="s">
        <v>205</v>
      </c>
    </row>
    <row r="26" spans="1:35" ht="13.5" customHeight="1">
      <c r="A26" s="63" t="s">
        <v>30</v>
      </c>
      <c r="B26" s="64"/>
      <c r="C26" s="64"/>
      <c r="D26" s="64"/>
      <c r="E26" s="64"/>
      <c r="F26" s="21">
        <f>INDEX(Data!$D$4:$FE$27,'Ward Factsheets'!$AH$29,Data!$AP$1)</f>
        <v>2034</v>
      </c>
      <c r="G26" s="3">
        <f>F26/$F$43*100</f>
        <v>0.66255150735354</v>
      </c>
      <c r="H26" s="9"/>
      <c r="I26" s="14" t="s">
        <v>4</v>
      </c>
      <c r="J26" s="15"/>
      <c r="K26" s="15"/>
      <c r="L26" s="16"/>
      <c r="M26" s="1" t="s">
        <v>11</v>
      </c>
      <c r="N26" s="1" t="s">
        <v>12</v>
      </c>
      <c r="P26" s="69" t="s">
        <v>80</v>
      </c>
      <c r="Q26" s="70"/>
      <c r="R26" s="71"/>
      <c r="S26" s="21">
        <f>INDEX(Data!$D$4:$FE$27,'Ward Factsheets'!$AH$29,Data!$BW$1)</f>
        <v>832</v>
      </c>
      <c r="T26" s="3">
        <f t="shared" si="2"/>
        <v>0.2710141858987931</v>
      </c>
      <c r="AH26" t="s">
        <v>206</v>
      </c>
      <c r="AI26" t="s">
        <v>207</v>
      </c>
    </row>
    <row r="27" spans="1:20" ht="13.5" customHeight="1">
      <c r="A27" s="63" t="s">
        <v>31</v>
      </c>
      <c r="B27" s="64"/>
      <c r="C27" s="64"/>
      <c r="D27" s="64"/>
      <c r="E27" s="64"/>
      <c r="F27" s="21">
        <f>INDEX(Data!$D$4:$FE$27,'Ward Factsheets'!$AH$29,Data!$AQ$1)</f>
        <v>3887</v>
      </c>
      <c r="G27" s="3">
        <f>F27/$F$43*100</f>
        <v>1.266144399745924</v>
      </c>
      <c r="H27" s="9"/>
      <c r="I27" s="45" t="s">
        <v>56</v>
      </c>
      <c r="J27" s="45"/>
      <c r="K27" s="45"/>
      <c r="L27" s="45"/>
      <c r="M27" s="21">
        <f>INDEX(Data!$D$4:$FE$27,'Ward Factsheets'!$AH$29,Data!$BF$1)</f>
        <v>198422</v>
      </c>
      <c r="N27" s="3">
        <f>M27/$M$36*100</f>
        <v>64.6336259548201</v>
      </c>
      <c r="P27" s="69" t="s">
        <v>81</v>
      </c>
      <c r="Q27" s="70"/>
      <c r="R27" s="71"/>
      <c r="S27" s="21">
        <f>INDEX(Data!$D$4:$FE$27,'Ward Factsheets'!$AH$29,Data!$BX$1)</f>
        <v>1283</v>
      </c>
      <c r="T27" s="3">
        <f t="shared" si="2"/>
        <v>0.4179221159953745</v>
      </c>
    </row>
    <row r="28" spans="1:20" ht="13.5" customHeight="1">
      <c r="A28" s="63" t="s">
        <v>32</v>
      </c>
      <c r="B28" s="64"/>
      <c r="C28" s="64"/>
      <c r="D28" s="64"/>
      <c r="E28" s="64"/>
      <c r="F28" s="21">
        <f>INDEX(Data!$D$4:$FE$27,'Ward Factsheets'!$AH$29,Data!$AR$1)</f>
        <v>4678</v>
      </c>
      <c r="G28" s="3">
        <f>F28/$F$43*100</f>
        <v>1.5238033192723008</v>
      </c>
      <c r="H28" s="9"/>
      <c r="I28" s="45" t="s">
        <v>231</v>
      </c>
      <c r="J28" s="45"/>
      <c r="K28" s="45"/>
      <c r="L28" s="45"/>
      <c r="M28" s="21">
        <f>INDEX(Data!$D$4:$FE$27,'Ward Factsheets'!$AH$29,Data!$BG$1)</f>
        <v>283</v>
      </c>
      <c r="N28" s="3">
        <f aca="true" t="shared" si="3" ref="N28:N35">M28/$M$36*100</f>
        <v>0.0921839117900943</v>
      </c>
      <c r="P28" s="69" t="s">
        <v>82</v>
      </c>
      <c r="Q28" s="70"/>
      <c r="R28" s="71"/>
      <c r="S28" s="21">
        <f>INDEX(Data!$D$4:$FE$27,'Ward Factsheets'!$AH$29,Data!$BY$1)</f>
        <v>82740</v>
      </c>
      <c r="T28" s="3">
        <f t="shared" si="2"/>
        <v>26.951579015944887</v>
      </c>
    </row>
    <row r="29" spans="1:34" ht="13.5" customHeight="1">
      <c r="A29" s="61" t="s">
        <v>47</v>
      </c>
      <c r="B29" s="62"/>
      <c r="C29" s="62"/>
      <c r="D29" s="62"/>
      <c r="E29" s="62"/>
      <c r="F29" s="25">
        <f>SUM(F25:F28)</f>
        <v>15241</v>
      </c>
      <c r="G29" s="17">
        <f>SUM(G25:G28)</f>
        <v>4.9645759702926755</v>
      </c>
      <c r="H29" s="12"/>
      <c r="I29" s="45" t="s">
        <v>233</v>
      </c>
      <c r="J29" s="45"/>
      <c r="K29" s="45"/>
      <c r="L29" s="45"/>
      <c r="M29" s="21">
        <f>INDEX(Data!$D$4:$FE$27,'Ward Factsheets'!$AH$29,Data!$BH$1)</f>
        <v>4967</v>
      </c>
      <c r="N29" s="3">
        <f t="shared" si="3"/>
        <v>1.6179416602876269</v>
      </c>
      <c r="P29" s="69" t="s">
        <v>83</v>
      </c>
      <c r="Q29" s="70"/>
      <c r="R29" s="71"/>
      <c r="S29" s="21">
        <f>INDEX(Data!$D$4:$FE$27,'Ward Factsheets'!$AH$29,Data!$BZ$1)</f>
        <v>24117</v>
      </c>
      <c r="T29" s="3">
        <f t="shared" si="2"/>
        <v>7.855828270818743</v>
      </c>
      <c r="AH29" s="7">
        <f>MATCH(A1,Data_ward,0)</f>
        <v>21</v>
      </c>
    </row>
    <row r="30" spans="1:20" ht="13.5" customHeight="1">
      <c r="A30" s="63" t="s">
        <v>33</v>
      </c>
      <c r="B30" s="64"/>
      <c r="C30" s="64"/>
      <c r="D30" s="64"/>
      <c r="E30" s="64"/>
      <c r="F30" s="21">
        <f>INDEX(Data!$D$4:$FE$27,'Ward Factsheets'!$AH$29,Data!$AS$1)</f>
        <v>8642</v>
      </c>
      <c r="G30" s="3">
        <f>F30/$F$43*100</f>
        <v>2.815029560742032</v>
      </c>
      <c r="H30" s="9"/>
      <c r="I30" s="45" t="s">
        <v>232</v>
      </c>
      <c r="J30" s="45"/>
      <c r="K30" s="45"/>
      <c r="L30" s="45"/>
      <c r="M30" s="21">
        <f>INDEX(Data!$D$4:$FE$27,'Ward Factsheets'!$AH$29,Data!$BI$1)</f>
        <v>15145</v>
      </c>
      <c r="N30" s="3">
        <f t="shared" si="3"/>
        <v>4.933305102688969</v>
      </c>
      <c r="P30" s="54" t="s">
        <v>13</v>
      </c>
      <c r="Q30" s="55"/>
      <c r="R30" s="56"/>
      <c r="S30" s="22">
        <f>SUM(S21:S29)</f>
        <v>306995</v>
      </c>
      <c r="T30" s="23">
        <f>SUM(T21:T29)</f>
        <v>100.00000000000001</v>
      </c>
    </row>
    <row r="31" spans="1:19" ht="13.5" customHeight="1">
      <c r="A31" s="63" t="s">
        <v>34</v>
      </c>
      <c r="B31" s="64"/>
      <c r="C31" s="64"/>
      <c r="D31" s="64"/>
      <c r="E31" s="64"/>
      <c r="F31" s="21">
        <f>INDEX(Data!$D$4:$FE$27,'Ward Factsheets'!$AH$29,Data!$AT$1)</f>
        <v>9718</v>
      </c>
      <c r="G31" s="3">
        <f>F31/$F$43*100</f>
        <v>3.165523868466913</v>
      </c>
      <c r="H31" s="9"/>
      <c r="I31" s="45" t="s">
        <v>234</v>
      </c>
      <c r="J31" s="45"/>
      <c r="K31" s="45"/>
      <c r="L31" s="45"/>
      <c r="M31" s="21">
        <f>INDEX(Data!$D$4:$FE$27,'Ward Factsheets'!$AH$29,Data!$BJ$1)</f>
        <v>28285</v>
      </c>
      <c r="N31" s="3">
        <f t="shared" si="3"/>
        <v>9.213505105946352</v>
      </c>
      <c r="P31" s="19" t="s">
        <v>84</v>
      </c>
      <c r="S31" s="11"/>
    </row>
    <row r="32" spans="1:14" ht="13.5" customHeight="1">
      <c r="A32" s="63" t="s">
        <v>35</v>
      </c>
      <c r="B32" s="64"/>
      <c r="C32" s="64"/>
      <c r="D32" s="64"/>
      <c r="E32" s="64"/>
      <c r="F32" s="21">
        <f>INDEX(Data!$D$4:$FE$27,'Ward Factsheets'!$AH$29,Data!$AU$1)</f>
        <v>1493</v>
      </c>
      <c r="G32" s="3">
        <f>F32/$F$43*100</f>
        <v>0.4863271388784834</v>
      </c>
      <c r="H32" s="9"/>
      <c r="I32" s="45" t="s">
        <v>227</v>
      </c>
      <c r="J32" s="45"/>
      <c r="K32" s="45"/>
      <c r="L32" s="45"/>
      <c r="M32" s="21">
        <f>INDEX(Data!$D$4:$FE$27,'Ward Factsheets'!$AH$29,Data!$BK$1)</f>
        <v>12191</v>
      </c>
      <c r="N32" s="3">
        <f t="shared" si="3"/>
        <v>3.9710744474665707</v>
      </c>
    </row>
    <row r="33" spans="1:20" ht="13.5" customHeight="1">
      <c r="A33" s="63" t="s">
        <v>36</v>
      </c>
      <c r="B33" s="64"/>
      <c r="C33" s="64"/>
      <c r="D33" s="64"/>
      <c r="E33" s="64"/>
      <c r="F33" s="21">
        <f>INDEX(Data!$D$4:$FE$27,'Ward Factsheets'!$AH$29,Data!$AV$1)</f>
        <v>3715</v>
      </c>
      <c r="G33" s="3">
        <f>F33/$F$43*100</f>
        <v>1.210117428622616</v>
      </c>
      <c r="H33" s="9"/>
      <c r="I33" s="45" t="s">
        <v>228</v>
      </c>
      <c r="J33" s="45"/>
      <c r="K33" s="45"/>
      <c r="L33" s="45"/>
      <c r="M33" s="21">
        <f>INDEX(Data!$D$4:$FE$27,'Ward Factsheets'!$AH$29,Data!$BL$1)</f>
        <v>18005</v>
      </c>
      <c r="N33" s="3">
        <f t="shared" si="3"/>
        <v>5.864916366716071</v>
      </c>
      <c r="P33" s="50" t="s">
        <v>8</v>
      </c>
      <c r="Q33" s="50"/>
      <c r="R33" s="50"/>
      <c r="S33" s="1" t="s">
        <v>11</v>
      </c>
      <c r="T33" s="1" t="s">
        <v>12</v>
      </c>
    </row>
    <row r="34" spans="1:20" ht="13.5" customHeight="1">
      <c r="A34" s="63" t="s">
        <v>37</v>
      </c>
      <c r="B34" s="64"/>
      <c r="C34" s="64"/>
      <c r="D34" s="64"/>
      <c r="E34" s="64"/>
      <c r="F34" s="21">
        <f>INDEX(Data!$D$4:$FE$27,'Ward Factsheets'!$AH$29,Data!$AW$1)</f>
        <v>9770</v>
      </c>
      <c r="G34" s="3">
        <f>F34/$F$43*100</f>
        <v>3.182462255085588</v>
      </c>
      <c r="H34" s="9"/>
      <c r="I34" s="45" t="s">
        <v>229</v>
      </c>
      <c r="J34" s="45"/>
      <c r="K34" s="45"/>
      <c r="L34" s="45"/>
      <c r="M34" s="21">
        <f>INDEX(Data!$D$4:$FE$27,'Ward Factsheets'!$AH$29,Data!$BM$1)</f>
        <v>20240</v>
      </c>
      <c r="N34" s="3">
        <f t="shared" si="3"/>
        <v>6.592941253114872</v>
      </c>
      <c r="P34" s="45" t="s">
        <v>97</v>
      </c>
      <c r="Q34" s="45"/>
      <c r="R34" s="45"/>
      <c r="S34" s="21">
        <f>INDEX(Data!$D$4:$FE$27,'Ward Factsheets'!$AH$29,Data!$CA$1)</f>
        <v>24067</v>
      </c>
      <c r="T34" s="3">
        <f>S34/$S$42*100</f>
        <v>18.443134880798205</v>
      </c>
    </row>
    <row r="35" spans="1:20" ht="13.5" customHeight="1">
      <c r="A35" s="61" t="s">
        <v>48</v>
      </c>
      <c r="B35" s="62"/>
      <c r="C35" s="62"/>
      <c r="D35" s="62"/>
      <c r="E35" s="62"/>
      <c r="F35" s="25">
        <f>SUM(F30:F34)</f>
        <v>33338</v>
      </c>
      <c r="G35" s="17">
        <f>SUM(G30:G34)</f>
        <v>10.859460251795632</v>
      </c>
      <c r="H35" s="12"/>
      <c r="I35" s="45" t="s">
        <v>230</v>
      </c>
      <c r="J35" s="45"/>
      <c r="K35" s="45"/>
      <c r="L35" s="45"/>
      <c r="M35" s="21">
        <f>INDEX(Data!$D$4:$FE$27,'Ward Factsheets'!$AH$29,Data!$BN$1)</f>
        <v>9457</v>
      </c>
      <c r="N35" s="3">
        <f t="shared" si="3"/>
        <v>3.080506197169335</v>
      </c>
      <c r="P35" s="45" t="s">
        <v>98</v>
      </c>
      <c r="Q35" s="45"/>
      <c r="R35" s="45"/>
      <c r="S35" s="21">
        <f>INDEX(Data!$D$4:$FE$27,'Ward Factsheets'!$AH$29,Data!$CB$1)</f>
        <v>35326</v>
      </c>
      <c r="T35" s="3">
        <f aca="true" t="shared" si="4" ref="T35:T41">S35/$S$42*100</f>
        <v>27.071183894921568</v>
      </c>
    </row>
    <row r="36" spans="1:20" ht="13.5" customHeight="1">
      <c r="A36" s="63" t="s">
        <v>38</v>
      </c>
      <c r="B36" s="64"/>
      <c r="C36" s="64"/>
      <c r="D36" s="64"/>
      <c r="E36" s="64"/>
      <c r="F36" s="21">
        <f>INDEX(Data!$D$4:$FE$27,'Ward Factsheets'!$AH$29,Data!$AX$1)</f>
        <v>14818</v>
      </c>
      <c r="G36" s="3">
        <f>F36/$F$43*100</f>
        <v>4.826788709913842</v>
      </c>
      <c r="H36" s="9"/>
      <c r="I36" s="54" t="s">
        <v>13</v>
      </c>
      <c r="J36" s="55"/>
      <c r="K36" s="55"/>
      <c r="L36" s="56"/>
      <c r="M36" s="22">
        <f>SUM(M27:M35)</f>
        <v>306995</v>
      </c>
      <c r="N36" s="23">
        <f>SUM(N27:N35)</f>
        <v>100</v>
      </c>
      <c r="P36" s="45" t="s">
        <v>99</v>
      </c>
      <c r="Q36" s="45"/>
      <c r="R36" s="45"/>
      <c r="S36" s="21">
        <f>INDEX(Data!$D$4:$FE$27,'Ward Factsheets'!$AH$29,Data!$CC$1)</f>
        <v>1911</v>
      </c>
      <c r="T36" s="3">
        <f t="shared" si="4"/>
        <v>1.4644463687707385</v>
      </c>
    </row>
    <row r="37" spans="1:20" ht="13.5" customHeight="1">
      <c r="A37" s="63" t="s">
        <v>39</v>
      </c>
      <c r="B37" s="64"/>
      <c r="C37" s="64"/>
      <c r="D37" s="64"/>
      <c r="E37" s="64"/>
      <c r="F37" s="21">
        <f>INDEX(Data!$D$4:$FE$27,'Ward Factsheets'!$AH$29,Data!$AY$1)</f>
        <v>12297</v>
      </c>
      <c r="G37" s="3">
        <f>F37/$F$43*100</f>
        <v>4.005602697112331</v>
      </c>
      <c r="H37" s="9"/>
      <c r="I37" s="19" t="s">
        <v>261</v>
      </c>
      <c r="P37" s="45" t="s">
        <v>100</v>
      </c>
      <c r="Q37" s="45"/>
      <c r="R37" s="45"/>
      <c r="S37" s="21">
        <f>INDEX(Data!$D$4:$FE$27,'Ward Factsheets'!$AH$29,Data!$CD$1)</f>
        <v>16752</v>
      </c>
      <c r="T37" s="3">
        <f t="shared" si="4"/>
        <v>12.837470209129991</v>
      </c>
    </row>
    <row r="38" spans="1:20" ht="13.5" customHeight="1">
      <c r="A38" s="63" t="s">
        <v>40</v>
      </c>
      <c r="B38" s="64"/>
      <c r="C38" s="64"/>
      <c r="D38" s="64"/>
      <c r="E38" s="64"/>
      <c r="F38" s="21">
        <f>INDEX(Data!$D$4:$FE$27,'Ward Factsheets'!$AH$29,Data!$AZ$1)</f>
        <v>5641</v>
      </c>
      <c r="G38" s="3">
        <f>F38/$F$43*100</f>
        <v>1.8374892099219857</v>
      </c>
      <c r="H38" s="9"/>
      <c r="P38" s="45" t="s">
        <v>94</v>
      </c>
      <c r="Q38" s="45"/>
      <c r="R38" s="45"/>
      <c r="S38" s="21">
        <f>INDEX(Data!$D$4:$FE$27,'Ward Factsheets'!$AH$29,Data!$CE$1)</f>
        <v>9764</v>
      </c>
      <c r="T38" s="3">
        <f t="shared" si="4"/>
        <v>7.482393691615642</v>
      </c>
    </row>
    <row r="39" spans="1:20" ht="13.5" customHeight="1">
      <c r="A39" s="61" t="s">
        <v>49</v>
      </c>
      <c r="B39" s="62"/>
      <c r="C39" s="62"/>
      <c r="D39" s="62"/>
      <c r="E39" s="62"/>
      <c r="F39" s="25">
        <f>SUM(F36:F38)</f>
        <v>32756</v>
      </c>
      <c r="G39" s="17">
        <f>SUM(G36:G38)</f>
        <v>10.669880616948157</v>
      </c>
      <c r="H39" s="12"/>
      <c r="I39" s="50" t="s">
        <v>66</v>
      </c>
      <c r="J39" s="50"/>
      <c r="K39" s="50"/>
      <c r="L39" s="50"/>
      <c r="M39" s="1" t="s">
        <v>11</v>
      </c>
      <c r="N39" s="1" t="s">
        <v>12</v>
      </c>
      <c r="P39" s="45" t="s">
        <v>101</v>
      </c>
      <c r="Q39" s="45"/>
      <c r="R39" s="45"/>
      <c r="S39" s="21">
        <f>INDEX(Data!$D$4:$FE$27,'Ward Factsheets'!$AH$29,Data!$CF$1)</f>
        <v>39171</v>
      </c>
      <c r="T39" s="3">
        <f t="shared" si="4"/>
        <v>30.017702098963163</v>
      </c>
    </row>
    <row r="40" spans="1:20" ht="13.5" customHeight="1">
      <c r="A40" s="63" t="s">
        <v>41</v>
      </c>
      <c r="B40" s="64"/>
      <c r="C40" s="64"/>
      <c r="D40" s="64"/>
      <c r="E40" s="64"/>
      <c r="F40" s="21">
        <f>INDEX(Data!$D$4:$FE$27,'Ward Factsheets'!$AH$29,Data!$BA$1)</f>
        <v>2350</v>
      </c>
      <c r="G40" s="3">
        <f>F40/$F$43*100</f>
        <v>0.7654847798824085</v>
      </c>
      <c r="H40" s="9"/>
      <c r="I40" s="45" t="s">
        <v>64</v>
      </c>
      <c r="J40" s="45"/>
      <c r="K40" s="45"/>
      <c r="L40" s="45"/>
      <c r="M40" s="21">
        <f>INDEX(Data!$D$4:$FE$27,'Ward Factsheets'!$AH$29,Data!$BO$1)</f>
        <v>126648</v>
      </c>
      <c r="N40" s="3">
        <f>M40/S18*100</f>
        <v>97.0534817959584</v>
      </c>
      <c r="P40" s="45" t="s">
        <v>95</v>
      </c>
      <c r="Q40" s="45"/>
      <c r="R40" s="45"/>
      <c r="S40" s="21">
        <f>INDEX(Data!$D$4:$FE$27,'Ward Factsheets'!$AH$29,Data!$CG$1)</f>
        <v>2146</v>
      </c>
      <c r="T40" s="3">
        <f t="shared" si="4"/>
        <v>1.644532656924126</v>
      </c>
    </row>
    <row r="41" spans="1:20" ht="13.5" customHeight="1">
      <c r="A41" s="63" t="s">
        <v>42</v>
      </c>
      <c r="B41" s="64"/>
      <c r="C41" s="64"/>
      <c r="D41" s="64"/>
      <c r="E41" s="64"/>
      <c r="F41" s="21">
        <f>INDEX(Data!$D$4:$FE$27,'Ward Factsheets'!$AH$29,Data!$BB$1)</f>
        <v>4094</v>
      </c>
      <c r="G41" s="3">
        <f>F41/$F$43*100</f>
        <v>1.3335722080164172</v>
      </c>
      <c r="H41" s="9"/>
      <c r="I41" s="45" t="s">
        <v>103</v>
      </c>
      <c r="J41" s="45"/>
      <c r="K41" s="45"/>
      <c r="L41" s="45"/>
      <c r="M41" s="21">
        <f>INDEX(Data!$D$4:$FE$27,'Ward Factsheets'!$AH$29,Data!$BP$1)</f>
        <v>26227</v>
      </c>
      <c r="N41" s="3">
        <f>M41/S18*100</f>
        <v>20.09839608254849</v>
      </c>
      <c r="P41" s="45" t="s">
        <v>96</v>
      </c>
      <c r="Q41" s="45"/>
      <c r="R41" s="45"/>
      <c r="S41" s="21">
        <f>INDEX(Data!$D$4:$FE$27,'Ward Factsheets'!$AH$29,Data!$CH$1)</f>
        <v>1356</v>
      </c>
      <c r="T41" s="3">
        <f t="shared" si="4"/>
        <v>1.039136198876568</v>
      </c>
    </row>
    <row r="42" spans="1:20" ht="13.5" customHeight="1">
      <c r="A42" s="61" t="s">
        <v>50</v>
      </c>
      <c r="B42" s="62"/>
      <c r="C42" s="62"/>
      <c r="D42" s="62"/>
      <c r="E42" s="62"/>
      <c r="F42" s="25">
        <f>SUM(F40:F41)</f>
        <v>6444</v>
      </c>
      <c r="G42" s="17">
        <f>SUM(G40:G41)</f>
        <v>2.099056987898826</v>
      </c>
      <c r="H42" s="12"/>
      <c r="I42" s="45" t="s">
        <v>63</v>
      </c>
      <c r="J42" s="45"/>
      <c r="K42" s="45"/>
      <c r="L42" s="45"/>
      <c r="M42" s="37">
        <f>INDEX(Data!$D$4:$FE$27,'Ward Factsheets'!$AH$29,Data!$BQ$1)</f>
        <v>2.31</v>
      </c>
      <c r="N42" s="3"/>
      <c r="P42" s="50" t="s">
        <v>13</v>
      </c>
      <c r="Q42" s="50"/>
      <c r="R42" s="50"/>
      <c r="S42" s="22">
        <f>SUM(S34:S41)</f>
        <v>130493</v>
      </c>
      <c r="T42" s="20">
        <f>SUM(T34:T41)</f>
        <v>99.99999999999999</v>
      </c>
    </row>
    <row r="43" spans="1:16" ht="13.5" customHeight="1">
      <c r="A43" s="75" t="s">
        <v>13</v>
      </c>
      <c r="B43" s="76"/>
      <c r="C43" s="76"/>
      <c r="D43" s="76"/>
      <c r="E43" s="76"/>
      <c r="F43" s="26">
        <f>+F42+F39+F35+F29+F24</f>
        <v>306995</v>
      </c>
      <c r="G43" s="23">
        <f>SUM(G20:G41)-G24-G29-G35-G39</f>
        <v>100.00000000000001</v>
      </c>
      <c r="H43" s="10"/>
      <c r="I43" s="19" t="s">
        <v>65</v>
      </c>
      <c r="K43" s="11"/>
      <c r="L43" s="7"/>
      <c r="P43" s="19" t="s">
        <v>102</v>
      </c>
    </row>
    <row r="44" spans="1:9" ht="13.5" customHeight="1">
      <c r="A44" s="6" t="s">
        <v>44</v>
      </c>
      <c r="F44" s="6"/>
      <c r="I44" s="7" t="s">
        <v>104</v>
      </c>
    </row>
    <row r="45" spans="1:20" ht="13.5" customHeight="1">
      <c r="A45" s="46" t="s">
        <v>3</v>
      </c>
      <c r="B45" s="46"/>
      <c r="C45" s="58" t="s">
        <v>118</v>
      </c>
      <c r="D45" s="58"/>
      <c r="E45" s="13" t="s">
        <v>119</v>
      </c>
      <c r="F45" s="27" t="s">
        <v>13</v>
      </c>
      <c r="G45" s="1" t="s">
        <v>12</v>
      </c>
      <c r="J45" s="54" t="s">
        <v>6</v>
      </c>
      <c r="K45" s="55"/>
      <c r="L45" s="55"/>
      <c r="M45" s="55"/>
      <c r="N45" s="55"/>
      <c r="O45" s="55"/>
      <c r="P45" s="55"/>
      <c r="Q45" s="55"/>
      <c r="R45" s="56"/>
      <c r="S45" s="1" t="s">
        <v>11</v>
      </c>
      <c r="T45" s="1" t="s">
        <v>12</v>
      </c>
    </row>
    <row r="46" spans="1:20" ht="13.5" customHeight="1">
      <c r="A46" s="44" t="s">
        <v>109</v>
      </c>
      <c r="B46" s="44"/>
      <c r="C46" s="42">
        <f>INDEX(Data!$D$4:$FE$27,'Ward Factsheets'!$AH$29,Data!$CI$1)</f>
        <v>5600</v>
      </c>
      <c r="D46" s="43"/>
      <c r="E46" s="24">
        <f>INDEX(Data!$D$4:$FE$27,'Ward Factsheets'!$AH$29,Data!$CT$1)</f>
        <v>13368</v>
      </c>
      <c r="F46" s="24">
        <f>+C46+E46</f>
        <v>18968</v>
      </c>
      <c r="G46" s="3">
        <f>F46/$F$58*100</f>
        <v>7.788677509824131</v>
      </c>
      <c r="J46" s="51" t="s">
        <v>149</v>
      </c>
      <c r="K46" s="52"/>
      <c r="L46" s="52"/>
      <c r="M46" s="52"/>
      <c r="N46" s="52"/>
      <c r="O46" s="52"/>
      <c r="P46" s="52"/>
      <c r="Q46" s="52"/>
      <c r="R46" s="52"/>
      <c r="S46" s="24">
        <f>INDEX(Data!$D$4:$FE$27,'Ward Factsheets'!$AH$29,Data!$DH$1)</f>
        <v>77</v>
      </c>
      <c r="T46" s="3">
        <f>S46/$S$64*100</f>
        <v>0.04311744744711113</v>
      </c>
    </row>
    <row r="47" spans="1:20" ht="13.5" customHeight="1">
      <c r="A47" s="44" t="s">
        <v>110</v>
      </c>
      <c r="B47" s="44"/>
      <c r="C47" s="42">
        <f>INDEX(Data!$D$4:$FE$27,'Ward Factsheets'!$AH$29,Data!$CJ$1)</f>
        <v>64475</v>
      </c>
      <c r="D47" s="43"/>
      <c r="E47" s="24">
        <f>INDEX(Data!$D$4:$FE$27,'Ward Factsheets'!$AH$29,Data!$CU$1)</f>
        <v>59490</v>
      </c>
      <c r="F47" s="24">
        <f>+C47+E47</f>
        <v>123965</v>
      </c>
      <c r="G47" s="3">
        <f>F47/$F$58*100</f>
        <v>50.90275239905886</v>
      </c>
      <c r="J47" s="51" t="s">
        <v>150</v>
      </c>
      <c r="K47" s="52"/>
      <c r="L47" s="52"/>
      <c r="M47" s="52"/>
      <c r="N47" s="52"/>
      <c r="O47" s="52"/>
      <c r="P47" s="52"/>
      <c r="Q47" s="52"/>
      <c r="R47" s="52"/>
      <c r="S47" s="24">
        <f>INDEX(Data!$D$4:$FE$27,'Ward Factsheets'!$AH$29,Data!$DI$1)</f>
        <v>497</v>
      </c>
      <c r="T47" s="3">
        <f aca="true" t="shared" si="5" ref="T47:T63">S47/$S$64*100</f>
        <v>0.27830352443135364</v>
      </c>
    </row>
    <row r="48" spans="1:20" ht="13.5" customHeight="1">
      <c r="A48" s="44" t="s">
        <v>111</v>
      </c>
      <c r="B48" s="44"/>
      <c r="C48" s="42">
        <f>INDEX(Data!$D$4:$FE$27,'Ward Factsheets'!$AH$29,Data!$CK$1)</f>
        <v>18410</v>
      </c>
      <c r="D48" s="43"/>
      <c r="E48" s="24">
        <f>INDEX(Data!$D$4:$FE$27,'Ward Factsheets'!$AH$29,Data!$CV$1)</f>
        <v>11125</v>
      </c>
      <c r="F48" s="24">
        <f>+C48+E48</f>
        <v>29535</v>
      </c>
      <c r="G48" s="3">
        <f>F48/$F$58*100</f>
        <v>12.127719857267802</v>
      </c>
      <c r="J48" s="51" t="s">
        <v>151</v>
      </c>
      <c r="K48" s="52"/>
      <c r="L48" s="52"/>
      <c r="M48" s="52"/>
      <c r="N48" s="52"/>
      <c r="O48" s="52"/>
      <c r="P48" s="52"/>
      <c r="Q48" s="52"/>
      <c r="R48" s="52"/>
      <c r="S48" s="24">
        <f>INDEX(Data!$D$4:$FE$27,'Ward Factsheets'!$AH$29,Data!$DJ$1)</f>
        <v>4131</v>
      </c>
      <c r="T48" s="3">
        <f t="shared" si="5"/>
        <v>2.313223057195014</v>
      </c>
    </row>
    <row r="49" spans="1:20" ht="13.5" customHeight="1">
      <c r="A49" s="44" t="s">
        <v>112</v>
      </c>
      <c r="B49" s="44"/>
      <c r="C49" s="42">
        <f>INDEX(Data!$D$4:$FE$27,'Ward Factsheets'!$AH$29,Data!$CL$1)</f>
        <v>5111</v>
      </c>
      <c r="D49" s="43"/>
      <c r="E49" s="24">
        <f>INDEX(Data!$D$4:$FE$27,'Ward Factsheets'!$AH$29,Data!$CW$1)</f>
        <v>4200</v>
      </c>
      <c r="F49" s="24">
        <f>+C49+E49</f>
        <v>9311</v>
      </c>
      <c r="G49" s="3">
        <f>F49/$F$58*100</f>
        <v>3.8233011542583553</v>
      </c>
      <c r="J49" s="51" t="s">
        <v>152</v>
      </c>
      <c r="K49" s="52"/>
      <c r="L49" s="52"/>
      <c r="M49" s="52"/>
      <c r="N49" s="52"/>
      <c r="O49" s="52"/>
      <c r="P49" s="52"/>
      <c r="Q49" s="52"/>
      <c r="R49" s="52"/>
      <c r="S49" s="24">
        <f>INDEX(Data!$D$4:$FE$27,'Ward Factsheets'!$AH$29,Data!$DK$1)</f>
        <v>533</v>
      </c>
      <c r="T49" s="3">
        <f t="shared" si="5"/>
        <v>0.298462331030003</v>
      </c>
    </row>
    <row r="50" spans="1:20" ht="13.5" customHeight="1">
      <c r="A50" s="44" t="s">
        <v>113</v>
      </c>
      <c r="B50" s="44"/>
      <c r="C50" s="42">
        <f>INDEX(Data!$D$4:$FE$27,'Ward Factsheets'!$AH$29,Data!$CM$1)</f>
        <v>3394</v>
      </c>
      <c r="D50" s="43"/>
      <c r="E50" s="24">
        <f>INDEX(Data!$D$4:$FE$27,'Ward Factsheets'!$AH$29,Data!$CX$1)</f>
        <v>4616</v>
      </c>
      <c r="F50" s="24">
        <f>+C50+E50</f>
        <v>8010</v>
      </c>
      <c r="G50" s="3">
        <f>F50/$F$58*100</f>
        <v>3.289081972463691</v>
      </c>
      <c r="J50" s="51" t="s">
        <v>153</v>
      </c>
      <c r="K50" s="52"/>
      <c r="L50" s="52"/>
      <c r="M50" s="52"/>
      <c r="N50" s="52"/>
      <c r="O50" s="52"/>
      <c r="P50" s="52"/>
      <c r="Q50" s="52"/>
      <c r="R50" s="52"/>
      <c r="S50" s="24">
        <f>INDEX(Data!$D$4:$FE$27,'Ward Factsheets'!$AH$29,Data!$DL$1)</f>
        <v>319</v>
      </c>
      <c r="T50" s="3">
        <f t="shared" si="5"/>
        <v>0.17862942513803184</v>
      </c>
    </row>
    <row r="51" spans="1:20" ht="13.5" customHeight="1">
      <c r="A51" s="57" t="s">
        <v>107</v>
      </c>
      <c r="B51" s="57"/>
      <c r="C51" s="59">
        <f>SUM(C46:D50)</f>
        <v>96990</v>
      </c>
      <c r="D51" s="60"/>
      <c r="E51" s="29">
        <f>SUM(E46:E50)</f>
        <v>92799</v>
      </c>
      <c r="F51" s="25">
        <f>SUM(F46:F50)</f>
        <v>189789</v>
      </c>
      <c r="G51" s="17">
        <f>SUM(G46:G50)</f>
        <v>77.93153289287285</v>
      </c>
      <c r="J51" s="51" t="s">
        <v>154</v>
      </c>
      <c r="K51" s="52"/>
      <c r="L51" s="52"/>
      <c r="M51" s="52"/>
      <c r="N51" s="52"/>
      <c r="O51" s="52"/>
      <c r="P51" s="52"/>
      <c r="Q51" s="52"/>
      <c r="R51" s="52"/>
      <c r="S51" s="24">
        <f>INDEX(Data!$D$4:$FE$27,'Ward Factsheets'!$AH$29,Data!$DM$1)</f>
        <v>7443</v>
      </c>
      <c r="T51" s="3">
        <f t="shared" si="5"/>
        <v>4.167833264270755</v>
      </c>
    </row>
    <row r="52" spans="1:20" ht="13.5" customHeight="1">
      <c r="A52" s="44" t="s">
        <v>114</v>
      </c>
      <c r="B52" s="44"/>
      <c r="C52" s="42">
        <f>INDEX(Data!$D$4:$FE$27,'Ward Factsheets'!$AH$29,Data!$CN$1)</f>
        <v>6260</v>
      </c>
      <c r="D52" s="43"/>
      <c r="E52" s="24">
        <f>INDEX(Data!$D$4:$FE$27,'Ward Factsheets'!$AH$29,Data!$CY$1)</f>
        <v>8880</v>
      </c>
      <c r="F52" s="24">
        <f>+C52+E52</f>
        <v>15140</v>
      </c>
      <c r="G52" s="3">
        <f>F52/$F$58*100</f>
        <v>6.216816612122382</v>
      </c>
      <c r="J52" s="51" t="s">
        <v>155</v>
      </c>
      <c r="K52" s="52"/>
      <c r="L52" s="52"/>
      <c r="M52" s="52"/>
      <c r="N52" s="52"/>
      <c r="O52" s="52"/>
      <c r="P52" s="52"/>
      <c r="Q52" s="52"/>
      <c r="R52" s="52"/>
      <c r="S52" s="24">
        <f>INDEX(Data!$D$4:$FE$27,'Ward Factsheets'!$AH$29,Data!$DN$1)</f>
        <v>18182</v>
      </c>
      <c r="T52" s="3">
        <f t="shared" si="5"/>
        <v>10.181317266017851</v>
      </c>
    </row>
    <row r="53" spans="1:20" ht="13.5" customHeight="1">
      <c r="A53" s="44" t="s">
        <v>116</v>
      </c>
      <c r="B53" s="44"/>
      <c r="C53" s="42">
        <f>INDEX(Data!$D$4:$FE$27,'Ward Factsheets'!$AH$29,Data!$CO$1)</f>
        <v>6811</v>
      </c>
      <c r="D53" s="43"/>
      <c r="E53" s="24">
        <f>INDEX(Data!$D$4:$FE$27,'Ward Factsheets'!$AH$29,Data!$CZ$1)</f>
        <v>7788</v>
      </c>
      <c r="F53" s="24">
        <f>+C53+E53</f>
        <v>14599</v>
      </c>
      <c r="G53" s="3">
        <f>F53/$F$58*100</f>
        <v>5.994670126841126</v>
      </c>
      <c r="J53" s="51" t="s">
        <v>156</v>
      </c>
      <c r="K53" s="52"/>
      <c r="L53" s="52"/>
      <c r="M53" s="52"/>
      <c r="N53" s="52"/>
      <c r="O53" s="52"/>
      <c r="P53" s="52"/>
      <c r="Q53" s="52"/>
      <c r="R53" s="52"/>
      <c r="S53" s="24">
        <f>INDEX(Data!$D$4:$FE$27,'Ward Factsheets'!$AH$29,Data!$DO$1)</f>
        <v>5402</v>
      </c>
      <c r="T53" s="3">
        <f t="shared" si="5"/>
        <v>3.024940923497329</v>
      </c>
    </row>
    <row r="54" spans="1:20" ht="13.5" customHeight="1">
      <c r="A54" s="44" t="s">
        <v>117</v>
      </c>
      <c r="B54" s="44"/>
      <c r="C54" s="42">
        <f>INDEX(Data!$D$4:$FE$27,'Ward Factsheets'!$AH$29,Data!$CP$1)</f>
        <v>786</v>
      </c>
      <c r="D54" s="43"/>
      <c r="E54" s="24">
        <f>INDEX(Data!$D$4:$FE$27,'Ward Factsheets'!$AH$29,Data!$DA$1)</f>
        <v>9638</v>
      </c>
      <c r="F54" s="24">
        <f>+C54+E54</f>
        <v>10424</v>
      </c>
      <c r="G54" s="3">
        <f>F54/$F$58*100</f>
        <v>4.280323405862861</v>
      </c>
      <c r="J54" s="51" t="s">
        <v>157</v>
      </c>
      <c r="K54" s="52"/>
      <c r="L54" s="52"/>
      <c r="M54" s="52"/>
      <c r="N54" s="52"/>
      <c r="O54" s="52"/>
      <c r="P54" s="52"/>
      <c r="Q54" s="52"/>
      <c r="R54" s="52"/>
      <c r="S54" s="24">
        <f>INDEX(Data!$D$4:$FE$27,'Ward Factsheets'!$AH$29,Data!$DP$1)</f>
        <v>9854</v>
      </c>
      <c r="T54" s="3">
        <f t="shared" si="5"/>
        <v>5.5179133395303</v>
      </c>
    </row>
    <row r="55" spans="1:20" ht="13.5" customHeight="1">
      <c r="A55" s="44" t="s">
        <v>115</v>
      </c>
      <c r="B55" s="44"/>
      <c r="C55" s="42">
        <f>INDEX(Data!$D$4:$FE$27,'Ward Factsheets'!$AH$29,Data!$CQ$1)</f>
        <v>3794</v>
      </c>
      <c r="D55" s="43"/>
      <c r="E55" s="24">
        <f>INDEX(Data!$D$4:$FE$27,'Ward Factsheets'!$AH$29,Data!$DB$1)</f>
        <v>3233</v>
      </c>
      <c r="F55" s="24">
        <f>+C55+E55</f>
        <v>7027</v>
      </c>
      <c r="G55" s="3">
        <f>F55/$F$58*100</f>
        <v>2.8854405768417424</v>
      </c>
      <c r="J55" s="51" t="s">
        <v>158</v>
      </c>
      <c r="K55" s="52"/>
      <c r="L55" s="52"/>
      <c r="M55" s="52"/>
      <c r="N55" s="52"/>
      <c r="O55" s="52"/>
      <c r="P55" s="52"/>
      <c r="Q55" s="52"/>
      <c r="R55" s="52"/>
      <c r="S55" s="24">
        <f>INDEX(Data!$D$4:$FE$27,'Ward Factsheets'!$AH$29,Data!$DQ$1)</f>
        <v>16301</v>
      </c>
      <c r="T55" s="3">
        <f t="shared" si="5"/>
        <v>9.128019621238423</v>
      </c>
    </row>
    <row r="56" spans="1:20" ht="13.5" customHeight="1">
      <c r="A56" s="44" t="s">
        <v>55</v>
      </c>
      <c r="B56" s="44"/>
      <c r="C56" s="42">
        <f>INDEX(Data!$D$4:$FE$27,'Ward Factsheets'!$AH$29,Data!$CR$1)</f>
        <v>3246</v>
      </c>
      <c r="D56" s="43"/>
      <c r="E56" s="24">
        <f>INDEX(Data!$D$4:$FE$27,'Ward Factsheets'!$AH$29,Data!$DC$1)</f>
        <v>3308</v>
      </c>
      <c r="F56" s="24">
        <f>+C56+E56</f>
        <v>6554</v>
      </c>
      <c r="G56" s="3">
        <f>F56/$F$58*100</f>
        <v>2.6912163854590547</v>
      </c>
      <c r="J56" s="51" t="s">
        <v>159</v>
      </c>
      <c r="K56" s="52"/>
      <c r="L56" s="52"/>
      <c r="M56" s="52"/>
      <c r="N56" s="52"/>
      <c r="O56" s="52"/>
      <c r="P56" s="52"/>
      <c r="Q56" s="52"/>
      <c r="R56" s="52"/>
      <c r="S56" s="24">
        <f>INDEX(Data!$D$4:$FE$27,'Ward Factsheets'!$AH$29,Data!$DR$1)</f>
        <v>19244</v>
      </c>
      <c r="T56" s="3">
        <f t="shared" si="5"/>
        <v>10.776002060678008</v>
      </c>
    </row>
    <row r="57" spans="1:20" ht="13.5" customHeight="1">
      <c r="A57" s="57" t="s">
        <v>108</v>
      </c>
      <c r="B57" s="57"/>
      <c r="C57" s="59">
        <f>SUM(C52:D56)</f>
        <v>20897</v>
      </c>
      <c r="D57" s="60"/>
      <c r="E57" s="29">
        <f>SUM(E52:E56)</f>
        <v>32847</v>
      </c>
      <c r="F57" s="25">
        <f>SUM(F52:F56)</f>
        <v>53744</v>
      </c>
      <c r="G57" s="17">
        <f>SUM(G52:G56)</f>
        <v>22.068467107127162</v>
      </c>
      <c r="J57" s="51" t="s">
        <v>160</v>
      </c>
      <c r="K57" s="52"/>
      <c r="L57" s="52"/>
      <c r="M57" s="52"/>
      <c r="N57" s="52"/>
      <c r="O57" s="52"/>
      <c r="P57" s="52"/>
      <c r="Q57" s="52"/>
      <c r="R57" s="52"/>
      <c r="S57" s="24">
        <f>INDEX(Data!$D$4:$FE$27,'Ward Factsheets'!$AH$29,Data!$DS$1)</f>
        <v>4428</v>
      </c>
      <c r="T57" s="3">
        <f t="shared" si="5"/>
        <v>2.4795332116338713</v>
      </c>
    </row>
    <row r="58" spans="1:20" ht="13.5" customHeight="1">
      <c r="A58" s="46" t="s">
        <v>13</v>
      </c>
      <c r="B58" s="46"/>
      <c r="C58" s="65">
        <f>+C57+C51</f>
        <v>117887</v>
      </c>
      <c r="D58" s="66"/>
      <c r="E58" s="28">
        <f>+E57+E51</f>
        <v>125646</v>
      </c>
      <c r="F58" s="26">
        <f>+F57+F51</f>
        <v>243533</v>
      </c>
      <c r="G58" s="23">
        <f>+G57+G51</f>
        <v>100.00000000000001</v>
      </c>
      <c r="J58" s="51" t="s">
        <v>161</v>
      </c>
      <c r="K58" s="52"/>
      <c r="L58" s="52"/>
      <c r="M58" s="52"/>
      <c r="N58" s="52"/>
      <c r="O58" s="52"/>
      <c r="P58" s="52"/>
      <c r="Q58" s="52"/>
      <c r="R58" s="52"/>
      <c r="S58" s="24">
        <f>INDEX(Data!$D$4:$FE$27,'Ward Factsheets'!$AH$29,Data!$DT$1)</f>
        <v>30051</v>
      </c>
      <c r="T58" s="3">
        <f t="shared" si="5"/>
        <v>16.827563808222553</v>
      </c>
    </row>
    <row r="59" spans="1:20" ht="13.5" customHeight="1">
      <c r="A59" s="44" t="s">
        <v>106</v>
      </c>
      <c r="B59" s="44"/>
      <c r="C59" s="42">
        <f>INDEX(Data!$D$4:$FE$27,'Ward Factsheets'!$AH$29,Data!$CS$1)</f>
        <v>1058</v>
      </c>
      <c r="D59" s="43"/>
      <c r="E59" s="24">
        <f>INDEX(Data!$D$4:$FE$27,'Ward Factsheets'!$AH$29,Data!$DD$1)</f>
        <v>767</v>
      </c>
      <c r="F59" s="24">
        <f>+E59+C59</f>
        <v>1825</v>
      </c>
      <c r="G59" s="3">
        <f>INDEX(Data!$D$4:$FE$27,'Ward Factsheets'!$AH$29,Data!$DE$1)</f>
        <v>5.389681344319423</v>
      </c>
      <c r="J59" s="51" t="s">
        <v>162</v>
      </c>
      <c r="K59" s="52"/>
      <c r="L59" s="52"/>
      <c r="M59" s="52"/>
      <c r="N59" s="52"/>
      <c r="O59" s="52"/>
      <c r="P59" s="52"/>
      <c r="Q59" s="52"/>
      <c r="R59" s="52"/>
      <c r="S59" s="24">
        <f>INDEX(Data!$D$4:$FE$27,'Ward Factsheets'!$AH$29,Data!$DU$1)</f>
        <v>10225</v>
      </c>
      <c r="T59" s="3">
        <f t="shared" si="5"/>
        <v>5.72566104086638</v>
      </c>
    </row>
    <row r="60" spans="1:20" ht="13.5" customHeight="1">
      <c r="A60" s="6" t="s">
        <v>262</v>
      </c>
      <c r="J60" s="51" t="s">
        <v>163</v>
      </c>
      <c r="K60" s="52"/>
      <c r="L60" s="52"/>
      <c r="M60" s="52"/>
      <c r="N60" s="52"/>
      <c r="O60" s="52"/>
      <c r="P60" s="52"/>
      <c r="Q60" s="52"/>
      <c r="R60" s="52"/>
      <c r="S60" s="24">
        <f>INDEX(Data!$D$4:$FE$27,'Ward Factsheets'!$AH$29,Data!$DV$1)</f>
        <v>7782</v>
      </c>
      <c r="T60" s="3">
        <f t="shared" si="5"/>
        <v>4.357662026408036</v>
      </c>
    </row>
    <row r="61" spans="10:20" ht="13.5" customHeight="1">
      <c r="J61" s="51" t="s">
        <v>164</v>
      </c>
      <c r="K61" s="52"/>
      <c r="L61" s="52"/>
      <c r="M61" s="52"/>
      <c r="N61" s="52"/>
      <c r="O61" s="52"/>
      <c r="P61" s="52"/>
      <c r="Q61" s="52"/>
      <c r="R61" s="52"/>
      <c r="S61" s="24">
        <f>INDEX(Data!$D$4:$FE$27,'Ward Factsheets'!$AH$29,Data!$DW$1)</f>
        <v>14792</v>
      </c>
      <c r="T61" s="3">
        <f t="shared" si="5"/>
        <v>8.283029644645037</v>
      </c>
    </row>
    <row r="62" spans="1:20" ht="13.5" customHeight="1">
      <c r="A62" s="50" t="s">
        <v>237</v>
      </c>
      <c r="B62" s="50"/>
      <c r="C62" s="50"/>
      <c r="D62" s="50"/>
      <c r="E62" s="50"/>
      <c r="F62" s="27" t="s">
        <v>11</v>
      </c>
      <c r="G62" s="1" t="s">
        <v>12</v>
      </c>
      <c r="J62" s="51" t="s">
        <v>165</v>
      </c>
      <c r="K62" s="52"/>
      <c r="L62" s="52"/>
      <c r="M62" s="52"/>
      <c r="N62" s="52"/>
      <c r="O62" s="52"/>
      <c r="P62" s="52"/>
      <c r="Q62" s="52"/>
      <c r="R62" s="52"/>
      <c r="S62" s="24">
        <f>INDEX(Data!$D$4:$FE$27,'Ward Factsheets'!$AH$29,Data!$DX$1)</f>
        <v>17344</v>
      </c>
      <c r="T62" s="3">
        <f t="shared" si="5"/>
        <v>9.712065045749291</v>
      </c>
    </row>
    <row r="63" spans="1:20" ht="13.5" customHeight="1">
      <c r="A63" s="44" t="s">
        <v>238</v>
      </c>
      <c r="B63" s="44"/>
      <c r="C63" s="44"/>
      <c r="D63" s="44"/>
      <c r="E63" s="44"/>
      <c r="F63" s="24">
        <f>INDEX(Data!$D$4:$FE$27,'Ward Factsheets'!$AH$29,Data!$DF$1)</f>
        <v>5027</v>
      </c>
      <c r="G63" s="3">
        <f>F63/$S$42*100</f>
        <v>3.8523139172216134</v>
      </c>
      <c r="J63" s="51" t="s">
        <v>55</v>
      </c>
      <c r="K63" s="52"/>
      <c r="L63" s="52"/>
      <c r="M63" s="52"/>
      <c r="N63" s="52"/>
      <c r="O63" s="52"/>
      <c r="P63" s="52"/>
      <c r="Q63" s="52"/>
      <c r="R63" s="52"/>
      <c r="S63" s="24">
        <f>INDEX(Data!$D$4:$FE$27,'Ward Factsheets'!$AH$29,Data!$DY$1)</f>
        <v>11977</v>
      </c>
      <c r="T63" s="3">
        <f t="shared" si="5"/>
        <v>6.70672296200065</v>
      </c>
    </row>
    <row r="64" spans="1:20" ht="13.5" customHeight="1">
      <c r="A64" s="44" t="s">
        <v>239</v>
      </c>
      <c r="B64" s="44"/>
      <c r="C64" s="44"/>
      <c r="D64" s="44"/>
      <c r="E64" s="44"/>
      <c r="F64" s="24">
        <f>INDEX(Data!$D$4:$FE$27,'Ward Factsheets'!$AH$29,Data!$DG$1)</f>
        <v>22813</v>
      </c>
      <c r="G64" s="3">
        <f>F64/$S$42*100</f>
        <v>17.48216379422651</v>
      </c>
      <c r="J64" s="46" t="s">
        <v>13</v>
      </c>
      <c r="K64" s="46"/>
      <c r="L64" s="46"/>
      <c r="M64" s="46"/>
      <c r="N64" s="46"/>
      <c r="O64" s="46"/>
      <c r="P64" s="46"/>
      <c r="Q64" s="46"/>
      <c r="R64" s="53"/>
      <c r="S64" s="22">
        <f>SUM(S46:S63)</f>
        <v>178582</v>
      </c>
      <c r="T64" s="20">
        <f>SUM(T46:T63)</f>
        <v>100.00000000000001</v>
      </c>
    </row>
    <row r="65" spans="1:10" ht="13.5" customHeight="1">
      <c r="A65" s="6" t="s">
        <v>240</v>
      </c>
      <c r="J65" s="6" t="s">
        <v>226</v>
      </c>
    </row>
    <row r="66" ht="13.5" customHeight="1">
      <c r="A66" s="6"/>
    </row>
    <row r="67" spans="1:17" ht="15">
      <c r="A67" s="50" t="s">
        <v>121</v>
      </c>
      <c r="B67" s="50"/>
      <c r="C67" s="50"/>
      <c r="D67" s="50"/>
      <c r="E67" s="50"/>
      <c r="F67" s="27" t="s">
        <v>11</v>
      </c>
      <c r="G67" s="1" t="s">
        <v>12</v>
      </c>
      <c r="J67" s="46" t="s">
        <v>9</v>
      </c>
      <c r="K67" s="46"/>
      <c r="L67" s="46"/>
      <c r="M67" s="46"/>
      <c r="N67" s="46"/>
      <c r="O67" s="46"/>
      <c r="P67" s="1" t="s">
        <v>11</v>
      </c>
      <c r="Q67" s="1" t="s">
        <v>12</v>
      </c>
    </row>
    <row r="68" spans="1:17" ht="13.5" customHeight="1">
      <c r="A68" s="44" t="s">
        <v>123</v>
      </c>
      <c r="B68" s="44"/>
      <c r="C68" s="44"/>
      <c r="D68" s="44"/>
      <c r="E68" s="44"/>
      <c r="F68" s="24">
        <f>INDEX(Data!$D$4:$FE$27,'Ward Factsheets'!$AH$29,Data!$DZ$1)</f>
        <v>50634</v>
      </c>
      <c r="G68" s="3">
        <f>F68/$F$77*100</f>
        <v>20.79143278323677</v>
      </c>
      <c r="J68" s="44" t="s">
        <v>131</v>
      </c>
      <c r="K68" s="44"/>
      <c r="L68" s="44"/>
      <c r="M68" s="44"/>
      <c r="N68" s="44"/>
      <c r="O68" s="44"/>
      <c r="P68" s="24">
        <f>INDEX(Data!$D$4:$FE$27,'Ward Factsheets'!$AH$29,Data!$EI$1)</f>
        <v>9634</v>
      </c>
      <c r="Q68" s="3">
        <f>P68/$P$80*100</f>
        <v>3.955932050276554</v>
      </c>
    </row>
    <row r="69" spans="1:17" ht="13.5" customHeight="1">
      <c r="A69" s="44" t="s">
        <v>130</v>
      </c>
      <c r="B69" s="44"/>
      <c r="C69" s="44"/>
      <c r="D69" s="44"/>
      <c r="E69" s="44"/>
      <c r="F69" s="24">
        <f>INDEX(Data!$D$4:$FE$27,'Ward Factsheets'!$AH$29,Data!$EA$1)</f>
        <v>73731</v>
      </c>
      <c r="G69" s="3">
        <f aca="true" t="shared" si="6" ref="G69:G76">F69/$F$77*100</f>
        <v>30.275568403460724</v>
      </c>
      <c r="J69" s="44" t="s">
        <v>132</v>
      </c>
      <c r="K69" s="44"/>
      <c r="L69" s="44"/>
      <c r="M69" s="44"/>
      <c r="N69" s="44"/>
      <c r="O69" s="44"/>
      <c r="P69" s="24">
        <f>INDEX(Data!$D$4:$FE$27,'Ward Factsheets'!$AH$29,Data!$EJ$1)</f>
        <v>50357</v>
      </c>
      <c r="Q69" s="3">
        <f aca="true" t="shared" si="7" ref="Q69:Q79">P69/$P$80*100</f>
        <v>20.677690497797013</v>
      </c>
    </row>
    <row r="70" spans="1:17" ht="13.5" customHeight="1">
      <c r="A70" s="44" t="s">
        <v>124</v>
      </c>
      <c r="B70" s="44"/>
      <c r="C70" s="44"/>
      <c r="D70" s="44"/>
      <c r="E70" s="44"/>
      <c r="F70" s="24">
        <f>INDEX(Data!$D$4:$FE$27,'Ward Factsheets'!$AH$29,Data!$EB$1)</f>
        <v>24654</v>
      </c>
      <c r="G70" s="3">
        <f t="shared" si="6"/>
        <v>10.123474026107344</v>
      </c>
      <c r="J70" s="44" t="s">
        <v>133</v>
      </c>
      <c r="K70" s="44"/>
      <c r="L70" s="44"/>
      <c r="M70" s="44"/>
      <c r="N70" s="44"/>
      <c r="O70" s="44"/>
      <c r="P70" s="24">
        <f>INDEX(Data!$D$4:$FE$27,'Ward Factsheets'!$AH$29,Data!$EK$1)</f>
        <v>35697</v>
      </c>
      <c r="Q70" s="3">
        <f t="shared" si="7"/>
        <v>14.657972430840996</v>
      </c>
    </row>
    <row r="71" spans="1:17" ht="13.5" customHeight="1">
      <c r="A71" s="44" t="s">
        <v>125</v>
      </c>
      <c r="B71" s="44"/>
      <c r="C71" s="44"/>
      <c r="D71" s="44"/>
      <c r="E71" s="44"/>
      <c r="F71" s="24">
        <f>INDEX(Data!$D$4:$FE$27,'Ward Factsheets'!$AH$29,Data!$EC$1)</f>
        <v>19693</v>
      </c>
      <c r="G71" s="3">
        <f t="shared" si="6"/>
        <v>8.086378437419159</v>
      </c>
      <c r="J71" s="44" t="s">
        <v>134</v>
      </c>
      <c r="K71" s="44"/>
      <c r="L71" s="44"/>
      <c r="M71" s="44"/>
      <c r="N71" s="44"/>
      <c r="O71" s="44"/>
      <c r="P71" s="24">
        <f>INDEX(Data!$D$4:$FE$27,'Ward Factsheets'!$AH$29,Data!$EL$1)</f>
        <v>23608</v>
      </c>
      <c r="Q71" s="3">
        <f t="shared" si="7"/>
        <v>9.69396344643231</v>
      </c>
    </row>
    <row r="72" spans="1:17" ht="13.5" customHeight="1">
      <c r="A72" s="44" t="s">
        <v>126</v>
      </c>
      <c r="B72" s="44"/>
      <c r="C72" s="44"/>
      <c r="D72" s="44"/>
      <c r="E72" s="44"/>
      <c r="F72" s="24">
        <f>INDEX(Data!$D$4:$FE$27,'Ward Factsheets'!$AH$29,Data!$ED$1)</f>
        <v>9160</v>
      </c>
      <c r="G72" s="3">
        <f t="shared" si="6"/>
        <v>3.7612972369247695</v>
      </c>
      <c r="J72" s="44" t="s">
        <v>135</v>
      </c>
      <c r="K72" s="44"/>
      <c r="L72" s="44"/>
      <c r="M72" s="44"/>
      <c r="N72" s="44"/>
      <c r="O72" s="44"/>
      <c r="P72" s="24">
        <f>INDEX(Data!$D$4:$FE$27,'Ward Factsheets'!$AH$29,Data!$EM$1)</f>
        <v>495</v>
      </c>
      <c r="Q72" s="3">
        <f t="shared" si="7"/>
        <v>0.20325787470281237</v>
      </c>
    </row>
    <row r="73" spans="1:17" ht="13.5" customHeight="1">
      <c r="A73" s="44" t="s">
        <v>127</v>
      </c>
      <c r="B73" s="44"/>
      <c r="C73" s="44"/>
      <c r="D73" s="44"/>
      <c r="E73" s="44"/>
      <c r="F73" s="24">
        <f>INDEX(Data!$D$4:$FE$27,'Ward Factsheets'!$AH$29,Data!$EE$1)</f>
        <v>17845</v>
      </c>
      <c r="G73" s="3">
        <f t="shared" si="6"/>
        <v>7.32754903852866</v>
      </c>
      <c r="J73" s="44" t="s">
        <v>136</v>
      </c>
      <c r="K73" s="44"/>
      <c r="L73" s="44"/>
      <c r="M73" s="44"/>
      <c r="N73" s="44"/>
      <c r="O73" s="44"/>
      <c r="P73" s="24">
        <f>INDEX(Data!$D$4:$FE$27,'Ward Factsheets'!$AH$29,Data!$EN$1)</f>
        <v>3797</v>
      </c>
      <c r="Q73" s="3">
        <f t="shared" si="7"/>
        <v>1.5591316166597546</v>
      </c>
    </row>
    <row r="74" spans="1:17" ht="13.5" customHeight="1">
      <c r="A74" s="44" t="s">
        <v>128</v>
      </c>
      <c r="B74" s="44"/>
      <c r="C74" s="44"/>
      <c r="D74" s="44"/>
      <c r="E74" s="44"/>
      <c r="F74" s="24">
        <f>INDEX(Data!$D$4:$FE$27,'Ward Factsheets'!$AH$29,Data!$EF$1)</f>
        <v>12931</v>
      </c>
      <c r="G74" s="3">
        <f t="shared" si="6"/>
        <v>5.309752682388013</v>
      </c>
      <c r="J74" s="44" t="s">
        <v>137</v>
      </c>
      <c r="K74" s="44"/>
      <c r="L74" s="44"/>
      <c r="M74" s="44"/>
      <c r="N74" s="44"/>
      <c r="O74" s="44"/>
      <c r="P74" s="24">
        <f>INDEX(Data!$D$4:$FE$27,'Ward Factsheets'!$AH$29,Data!$EO$1)</f>
        <v>25713</v>
      </c>
      <c r="Q74" s="3">
        <f t="shared" si="7"/>
        <v>10.558322691380633</v>
      </c>
    </row>
    <row r="75" spans="1:17" ht="13.5" customHeight="1">
      <c r="A75" s="44" t="s">
        <v>129</v>
      </c>
      <c r="B75" s="44"/>
      <c r="C75" s="44"/>
      <c r="D75" s="44"/>
      <c r="E75" s="44"/>
      <c r="F75" s="24">
        <f>INDEX(Data!$D$4:$FE$27,'Ward Factsheets'!$AH$29,Data!$EG$1)</f>
        <v>13182</v>
      </c>
      <c r="G75" s="3">
        <f t="shared" si="6"/>
        <v>5.4128187966312575</v>
      </c>
      <c r="J75" s="44" t="s">
        <v>138</v>
      </c>
      <c r="K75" s="44"/>
      <c r="L75" s="44"/>
      <c r="M75" s="44"/>
      <c r="N75" s="44"/>
      <c r="O75" s="44"/>
      <c r="P75" s="24">
        <f>INDEX(Data!$D$4:$FE$27,'Ward Factsheets'!$AH$29,Data!$EP$1)</f>
        <v>1297</v>
      </c>
      <c r="Q75" s="3">
        <f t="shared" si="7"/>
        <v>0.532576693918278</v>
      </c>
    </row>
    <row r="76" spans="1:17" ht="13.5" customHeight="1">
      <c r="A76" s="44" t="s">
        <v>120</v>
      </c>
      <c r="B76" s="44"/>
      <c r="C76" s="44"/>
      <c r="D76" s="44"/>
      <c r="E76" s="44"/>
      <c r="F76" s="24">
        <f>INDEX(Data!$D$4:$FE$27,'Ward Factsheets'!$AH$29,Data!$EH$1)</f>
        <v>21703</v>
      </c>
      <c r="G76" s="3">
        <f t="shared" si="6"/>
        <v>8.911728595303305</v>
      </c>
      <c r="J76" s="44" t="s">
        <v>139</v>
      </c>
      <c r="K76" s="44"/>
      <c r="L76" s="44"/>
      <c r="M76" s="44"/>
      <c r="N76" s="44"/>
      <c r="O76" s="44"/>
      <c r="P76" s="24">
        <f>INDEX(Data!$D$4:$FE$27,'Ward Factsheets'!$AH$29,Data!$EQ$1)</f>
        <v>13267</v>
      </c>
      <c r="Q76" s="3">
        <f t="shared" si="7"/>
        <v>5.447721664004468</v>
      </c>
    </row>
    <row r="77" spans="1:17" ht="13.5" customHeight="1">
      <c r="A77" s="54" t="s">
        <v>13</v>
      </c>
      <c r="B77" s="55"/>
      <c r="C77" s="55"/>
      <c r="D77" s="55"/>
      <c r="E77" s="56"/>
      <c r="F77" s="26">
        <f>SUM(F68:F76)</f>
        <v>243533</v>
      </c>
      <c r="G77" s="23">
        <f>SUM(G68:G76)</f>
        <v>100</v>
      </c>
      <c r="J77" s="44" t="s">
        <v>140</v>
      </c>
      <c r="K77" s="44"/>
      <c r="L77" s="44"/>
      <c r="M77" s="44"/>
      <c r="N77" s="44"/>
      <c r="O77" s="44"/>
      <c r="P77" s="24">
        <f>INDEX(Data!$D$4:$FE$27,'Ward Factsheets'!$AH$29,Data!$ER$1)</f>
        <v>13619</v>
      </c>
      <c r="Q77" s="3">
        <f t="shared" si="7"/>
        <v>5.592260597126467</v>
      </c>
    </row>
    <row r="78" spans="1:17" ht="13.5" customHeight="1">
      <c r="A78" s="6" t="s">
        <v>122</v>
      </c>
      <c r="J78" s="44" t="s">
        <v>141</v>
      </c>
      <c r="K78" s="44"/>
      <c r="L78" s="44"/>
      <c r="M78" s="44"/>
      <c r="N78" s="44"/>
      <c r="O78" s="44"/>
      <c r="P78" s="24">
        <f>INDEX(Data!$D$4:$FE$27,'Ward Factsheets'!$AH$29,Data!$ES$1)</f>
        <v>1098</v>
      </c>
      <c r="Q78" s="3">
        <f t="shared" si="7"/>
        <v>0.4508629220680565</v>
      </c>
    </row>
    <row r="79" spans="10:17" ht="13.5" customHeight="1">
      <c r="J79" s="44" t="s">
        <v>142</v>
      </c>
      <c r="K79" s="44"/>
      <c r="L79" s="44"/>
      <c r="M79" s="44"/>
      <c r="N79" s="44"/>
      <c r="O79" s="44"/>
      <c r="P79" s="24">
        <f>INDEX(Data!$D$4:$FE$27,'Ward Factsheets'!$AH$29,Data!$ET$1)</f>
        <v>64951</v>
      </c>
      <c r="Q79" s="3">
        <f t="shared" si="7"/>
        <v>26.670307514792658</v>
      </c>
    </row>
    <row r="80" spans="1:17" ht="13.5" customHeight="1">
      <c r="A80" s="50" t="s">
        <v>85</v>
      </c>
      <c r="B80" s="50"/>
      <c r="C80" s="50"/>
      <c r="D80" s="50"/>
      <c r="E80" s="50"/>
      <c r="F80" s="27" t="s">
        <v>11</v>
      </c>
      <c r="G80" s="1" t="s">
        <v>12</v>
      </c>
      <c r="J80" s="46" t="s">
        <v>13</v>
      </c>
      <c r="K80" s="46"/>
      <c r="L80" s="46"/>
      <c r="M80" s="46"/>
      <c r="N80" s="46"/>
      <c r="O80" s="46"/>
      <c r="P80" s="22">
        <f>SUM(P68:P79)</f>
        <v>243533</v>
      </c>
      <c r="Q80" s="20">
        <f>SUM(Q68:Q79)</f>
        <v>99.99999999999999</v>
      </c>
    </row>
    <row r="81" spans="1:10" ht="13.5" customHeight="1">
      <c r="A81" s="44" t="s">
        <v>86</v>
      </c>
      <c r="B81" s="44"/>
      <c r="C81" s="44"/>
      <c r="D81" s="44"/>
      <c r="E81" s="44"/>
      <c r="F81" s="24">
        <f>INDEX(Data!$D$4:$FE$27,'Ward Factsheets'!$AH$29,Data!$EU$1)</f>
        <v>176198</v>
      </c>
      <c r="G81" s="3">
        <f>F81/$F$86*100</f>
        <v>57.39442010456196</v>
      </c>
      <c r="J81" s="6" t="s">
        <v>143</v>
      </c>
    </row>
    <row r="82" spans="1:7" ht="13.5" customHeight="1">
      <c r="A82" s="44" t="s">
        <v>87</v>
      </c>
      <c r="B82" s="44"/>
      <c r="C82" s="44"/>
      <c r="D82" s="44"/>
      <c r="E82" s="44"/>
      <c r="F82" s="24">
        <f>INDEX(Data!$D$4:$FE$27,'Ward Factsheets'!$AH$29,Data!$EV$1)</f>
        <v>91935</v>
      </c>
      <c r="G82" s="3">
        <f aca="true" t="shared" si="8" ref="G82:G88">F82/$F$86*100</f>
        <v>29.946741803612436</v>
      </c>
    </row>
    <row r="83" spans="1:17" ht="13.5" customHeight="1">
      <c r="A83" s="44" t="s">
        <v>88</v>
      </c>
      <c r="B83" s="44"/>
      <c r="C83" s="44"/>
      <c r="D83" s="44"/>
      <c r="E83" s="44"/>
      <c r="F83" s="24">
        <f>INDEX(Data!$D$4:$FE$27,'Ward Factsheets'!$AH$29,Data!$EW$1)</f>
        <v>27299</v>
      </c>
      <c r="G83" s="3">
        <f t="shared" si="8"/>
        <v>8.892327236599945</v>
      </c>
      <c r="J83" s="46" t="s">
        <v>7</v>
      </c>
      <c r="K83" s="46"/>
      <c r="L83" s="46"/>
      <c r="M83" s="46"/>
      <c r="N83" s="46"/>
      <c r="O83" s="46"/>
      <c r="P83" s="1" t="s">
        <v>11</v>
      </c>
      <c r="Q83" s="1" t="s">
        <v>12</v>
      </c>
    </row>
    <row r="84" spans="1:17" ht="13.5" customHeight="1">
      <c r="A84" s="44" t="s">
        <v>89</v>
      </c>
      <c r="B84" s="44"/>
      <c r="C84" s="44"/>
      <c r="D84" s="44"/>
      <c r="E84" s="44"/>
      <c r="F84" s="24">
        <f>INDEX(Data!$D$4:$FE$27,'Ward Factsheets'!$AH$29,Data!$EX$1)</f>
        <v>8749</v>
      </c>
      <c r="G84" s="3">
        <f t="shared" si="8"/>
        <v>2.849883548591997</v>
      </c>
      <c r="J84" s="44" t="s">
        <v>144</v>
      </c>
      <c r="K84" s="44"/>
      <c r="L84" s="44"/>
      <c r="M84" s="44"/>
      <c r="N84" s="44"/>
      <c r="O84" s="44"/>
      <c r="P84" s="24">
        <f>INDEX(Data!$D$4:$FE$27,'Ward Factsheets'!$AH$29,Data!$FB$1)</f>
        <v>59143</v>
      </c>
      <c r="Q84" s="3">
        <f>P84/$P$88*100</f>
        <v>45.322737618109784</v>
      </c>
    </row>
    <row r="85" spans="1:17" ht="13.5" customHeight="1">
      <c r="A85" s="44" t="s">
        <v>90</v>
      </c>
      <c r="B85" s="44"/>
      <c r="C85" s="44"/>
      <c r="D85" s="44"/>
      <c r="E85" s="44"/>
      <c r="F85" s="24">
        <f>INDEX(Data!$D$4:$FE$27,'Ward Factsheets'!$AH$29,Data!$EY$1)</f>
        <v>2814</v>
      </c>
      <c r="G85" s="3">
        <f t="shared" si="8"/>
        <v>0.9166273066336584</v>
      </c>
      <c r="J85" s="44" t="s">
        <v>145</v>
      </c>
      <c r="K85" s="44"/>
      <c r="L85" s="44"/>
      <c r="M85" s="44"/>
      <c r="N85" s="44"/>
      <c r="O85" s="44"/>
      <c r="P85" s="24">
        <f>INDEX(Data!$D$4:$FE$27,'Ward Factsheets'!$AH$29,Data!$FC$1)</f>
        <v>56409</v>
      </c>
      <c r="Q85" s="3">
        <f>P85/$P$88*100</f>
        <v>43.22760607848697</v>
      </c>
    </row>
    <row r="86" spans="1:17" ht="13.5" customHeight="1">
      <c r="A86" s="54" t="s">
        <v>13</v>
      </c>
      <c r="B86" s="55"/>
      <c r="C86" s="55"/>
      <c r="D86" s="55"/>
      <c r="E86" s="56"/>
      <c r="F86" s="26">
        <f>SUM(F81:F85)</f>
        <v>306995</v>
      </c>
      <c r="G86" s="23">
        <f>SUM(G81:G85)</f>
        <v>99.99999999999999</v>
      </c>
      <c r="J86" s="44" t="s">
        <v>146</v>
      </c>
      <c r="K86" s="44"/>
      <c r="L86" s="44"/>
      <c r="M86" s="44"/>
      <c r="N86" s="44"/>
      <c r="O86" s="44"/>
      <c r="P86" s="24">
        <f>INDEX(Data!$D$4:$FE$27,'Ward Factsheets'!$AH$29,Data!$FD$1)</f>
        <v>12634</v>
      </c>
      <c r="Q86" s="3">
        <f>P86/$P$88*100</f>
        <v>9.68174538097829</v>
      </c>
    </row>
    <row r="87" spans="1:17" ht="13.5" customHeight="1">
      <c r="A87" s="44" t="s">
        <v>93</v>
      </c>
      <c r="B87" s="44"/>
      <c r="C87" s="44"/>
      <c r="D87" s="44"/>
      <c r="E87" s="44"/>
      <c r="F87" s="24">
        <f>INDEX(Data!$D$4:$FE$27,'Ward Factsheets'!$AH$29,Data!$EZ$1)</f>
        <v>34386</v>
      </c>
      <c r="G87" s="3">
        <f t="shared" si="8"/>
        <v>11.200833889802766</v>
      </c>
      <c r="J87" s="44" t="s">
        <v>147</v>
      </c>
      <c r="K87" s="44"/>
      <c r="L87" s="44"/>
      <c r="M87" s="44"/>
      <c r="N87" s="44"/>
      <c r="O87" s="44"/>
      <c r="P87" s="24">
        <f>INDEX(Data!$D$4:$FE$27,'Ward Factsheets'!$AH$29,Data!$FE$1)</f>
        <v>2307</v>
      </c>
      <c r="Q87" s="3">
        <f>P87/$P$88*100</f>
        <v>1.7679109224249576</v>
      </c>
    </row>
    <row r="88" spans="1:17" ht="13.5" customHeight="1">
      <c r="A88" s="44" t="s">
        <v>105</v>
      </c>
      <c r="B88" s="44"/>
      <c r="C88" s="44"/>
      <c r="D88" s="44"/>
      <c r="E88" s="44"/>
      <c r="F88" s="24">
        <f>INDEX(Data!$D$4:$FE$27,'Ward Factsheets'!$AH$29,Data!$FA$1)</f>
        <v>19985</v>
      </c>
      <c r="G88" s="3">
        <f t="shared" si="8"/>
        <v>6.509878011042525</v>
      </c>
      <c r="J88" s="46" t="s">
        <v>13</v>
      </c>
      <c r="K88" s="46"/>
      <c r="L88" s="46"/>
      <c r="M88" s="46"/>
      <c r="N88" s="46"/>
      <c r="O88" s="46"/>
      <c r="P88" s="22">
        <f>SUM(P84:P87)</f>
        <v>130493</v>
      </c>
      <c r="Q88" s="20">
        <f>SUM(Q84:Q87)</f>
        <v>100</v>
      </c>
    </row>
    <row r="89" spans="1:10" ht="13.5" customHeight="1">
      <c r="A89" s="19" t="s">
        <v>91</v>
      </c>
      <c r="J89" s="6" t="s">
        <v>148</v>
      </c>
    </row>
    <row r="91" ht="13.5" customHeight="1">
      <c r="A91" s="6"/>
    </row>
  </sheetData>
  <sheetProtection formatCells="0" formatColumns="0" formatRows="0" insertColumns="0" insertRows="0" insertHyperlinks="0" deleteColumns="0" deleteRows="0" sort="0" autoFilter="0" pivotTables="0"/>
  <mergeCells count="185">
    <mergeCell ref="E17:I17"/>
    <mergeCell ref="E3:I3"/>
    <mergeCell ref="I21:L21"/>
    <mergeCell ref="P42:R42"/>
    <mergeCell ref="A38:E38"/>
    <mergeCell ref="A31:E31"/>
    <mergeCell ref="A32:E32"/>
    <mergeCell ref="A33:E33"/>
    <mergeCell ref="M8:R8"/>
    <mergeCell ref="M9:R9"/>
    <mergeCell ref="A85:E85"/>
    <mergeCell ref="A22:E22"/>
    <mergeCell ref="M12:R12"/>
    <mergeCell ref="M13:R13"/>
    <mergeCell ref="M14:R14"/>
    <mergeCell ref="M15:R15"/>
    <mergeCell ref="M16:R16"/>
    <mergeCell ref="M17:R17"/>
    <mergeCell ref="M18:R18"/>
    <mergeCell ref="P33:R33"/>
    <mergeCell ref="A84:E84"/>
    <mergeCell ref="A23:E23"/>
    <mergeCell ref="A25:E25"/>
    <mergeCell ref="A26:E26"/>
    <mergeCell ref="A34:E34"/>
    <mergeCell ref="A27:E27"/>
    <mergeCell ref="A28:E28"/>
    <mergeCell ref="A30:E30"/>
    <mergeCell ref="A36:E36"/>
    <mergeCell ref="A37:E37"/>
    <mergeCell ref="M10:R10"/>
    <mergeCell ref="M11:R11"/>
    <mergeCell ref="M4:R4"/>
    <mergeCell ref="M5:R5"/>
    <mergeCell ref="M6:R6"/>
    <mergeCell ref="M7:R7"/>
    <mergeCell ref="P37:R37"/>
    <mergeCell ref="P38:R38"/>
    <mergeCell ref="A83:E83"/>
    <mergeCell ref="J54:R54"/>
    <mergeCell ref="J55:R55"/>
    <mergeCell ref="J56:R56"/>
    <mergeCell ref="J57:R57"/>
    <mergeCell ref="J58:R58"/>
    <mergeCell ref="J59:R59"/>
    <mergeCell ref="I40:L40"/>
    <mergeCell ref="P35:R35"/>
    <mergeCell ref="P36:R36"/>
    <mergeCell ref="I35:L35"/>
    <mergeCell ref="P34:R34"/>
    <mergeCell ref="I41:L41"/>
    <mergeCell ref="I42:L42"/>
    <mergeCell ref="I36:L36"/>
    <mergeCell ref="I39:L39"/>
    <mergeCell ref="P26:R26"/>
    <mergeCell ref="P27:R27"/>
    <mergeCell ref="P28:R28"/>
    <mergeCell ref="P29:R29"/>
    <mergeCell ref="P22:R22"/>
    <mergeCell ref="P23:R23"/>
    <mergeCell ref="P24:R24"/>
    <mergeCell ref="P25:R25"/>
    <mergeCell ref="A80:E80"/>
    <mergeCell ref="A81:E81"/>
    <mergeCell ref="A82:E82"/>
    <mergeCell ref="P39:R39"/>
    <mergeCell ref="P40:R40"/>
    <mergeCell ref="P41:R41"/>
    <mergeCell ref="A74:E74"/>
    <mergeCell ref="A75:E75"/>
    <mergeCell ref="A76:E76"/>
    <mergeCell ref="A77:E77"/>
    <mergeCell ref="A70:E70"/>
    <mergeCell ref="A71:E71"/>
    <mergeCell ref="A72:E72"/>
    <mergeCell ref="A73:E73"/>
    <mergeCell ref="E8:I8"/>
    <mergeCell ref="E9:I9"/>
    <mergeCell ref="A69:E69"/>
    <mergeCell ref="A19:E19"/>
    <mergeCell ref="A43:E43"/>
    <mergeCell ref="A24:E24"/>
    <mergeCell ref="A29:E29"/>
    <mergeCell ref="A35:E35"/>
    <mergeCell ref="E12:I12"/>
    <mergeCell ref="E13:I13"/>
    <mergeCell ref="E4:I4"/>
    <mergeCell ref="E5:I5"/>
    <mergeCell ref="E6:I6"/>
    <mergeCell ref="E7:I7"/>
    <mergeCell ref="E14:I14"/>
    <mergeCell ref="P30:R30"/>
    <mergeCell ref="P20:R20"/>
    <mergeCell ref="E15:I15"/>
    <mergeCell ref="E16:I16"/>
    <mergeCell ref="A20:E20"/>
    <mergeCell ref="A21:E21"/>
    <mergeCell ref="I22:L22"/>
    <mergeCell ref="I23:L23"/>
    <mergeCell ref="P21:R21"/>
    <mergeCell ref="A67:E67"/>
    <mergeCell ref="A68:E68"/>
    <mergeCell ref="A39:E39"/>
    <mergeCell ref="A42:E42"/>
    <mergeCell ref="A40:E40"/>
    <mergeCell ref="A41:E41"/>
    <mergeCell ref="C56:D56"/>
    <mergeCell ref="C57:D57"/>
    <mergeCell ref="C58:D58"/>
    <mergeCell ref="C59:D59"/>
    <mergeCell ref="C52:D52"/>
    <mergeCell ref="C53:D53"/>
    <mergeCell ref="C54:D54"/>
    <mergeCell ref="C55:D55"/>
    <mergeCell ref="A57:B57"/>
    <mergeCell ref="A58:B58"/>
    <mergeCell ref="A59:B59"/>
    <mergeCell ref="C45:D45"/>
    <mergeCell ref="C46:D46"/>
    <mergeCell ref="C47:D47"/>
    <mergeCell ref="C48:D48"/>
    <mergeCell ref="C49:D49"/>
    <mergeCell ref="C50:D50"/>
    <mergeCell ref="C51:D5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86:E86"/>
    <mergeCell ref="A87:E87"/>
    <mergeCell ref="A88:E88"/>
    <mergeCell ref="J45:R45"/>
    <mergeCell ref="J46:R46"/>
    <mergeCell ref="J47:R47"/>
    <mergeCell ref="J48:R48"/>
    <mergeCell ref="J49:R49"/>
    <mergeCell ref="J50:R50"/>
    <mergeCell ref="J51:R51"/>
    <mergeCell ref="J52:R52"/>
    <mergeCell ref="J53:R53"/>
    <mergeCell ref="J60:R60"/>
    <mergeCell ref="J61:R61"/>
    <mergeCell ref="J62:R62"/>
    <mergeCell ref="J63:R63"/>
    <mergeCell ref="J64:R64"/>
    <mergeCell ref="J67:O67"/>
    <mergeCell ref="J68:O68"/>
    <mergeCell ref="J69:O69"/>
    <mergeCell ref="J70:O70"/>
    <mergeCell ref="J71:O71"/>
    <mergeCell ref="J72:O72"/>
    <mergeCell ref="J73:O73"/>
    <mergeCell ref="J83:O83"/>
    <mergeCell ref="J74:O74"/>
    <mergeCell ref="J75:O75"/>
    <mergeCell ref="J76:O76"/>
    <mergeCell ref="J77:O77"/>
    <mergeCell ref="J88:O88"/>
    <mergeCell ref="A1:E1"/>
    <mergeCell ref="J84:O84"/>
    <mergeCell ref="J85:O85"/>
    <mergeCell ref="J86:O86"/>
    <mergeCell ref="J87:O87"/>
    <mergeCell ref="J78:O78"/>
    <mergeCell ref="J79:O79"/>
    <mergeCell ref="J80:O80"/>
    <mergeCell ref="A62:E62"/>
    <mergeCell ref="A63:E63"/>
    <mergeCell ref="A64:E64"/>
    <mergeCell ref="I27:L27"/>
    <mergeCell ref="I28:L28"/>
    <mergeCell ref="I29:L29"/>
    <mergeCell ref="I30:L30"/>
    <mergeCell ref="I31:L31"/>
    <mergeCell ref="I32:L32"/>
    <mergeCell ref="I33:L33"/>
    <mergeCell ref="I34:L34"/>
  </mergeCells>
  <dataValidations count="1">
    <dataValidation type="list" allowBlank="1" showInputMessage="1" showErrorMessage="1" sqref="A1">
      <formula1>$AI$3:$AI$26</formula1>
    </dataValidation>
  </dataValidations>
  <printOptions/>
  <pageMargins left="0.35433070866141736" right="0.35433070866141736" top="0.1968503937007874" bottom="0.15748031496062992" header="0.1968503937007874" footer="0.1968503937007874"/>
  <pageSetup horizontalDpi="600" verticalDpi="600" orientation="landscape" paperSize="9" r:id="rId2"/>
  <rowBreaks count="1" manualBreakCount="1">
    <brk id="44" max="255" man="1"/>
  </rowBreaks>
  <ignoredErrors>
    <ignoredError sqref="G24 G29 G35 G39 F51:G51 G86 J7:K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5"/>
  <sheetViews>
    <sheetView workbookViewId="0" topLeftCell="A1">
      <selection activeCell="I23" sqref="I23"/>
    </sheetView>
  </sheetViews>
  <sheetFormatPr defaultColWidth="9.140625" defaultRowHeight="12"/>
  <cols>
    <col min="1" max="1" width="12.57421875" style="0" customWidth="1"/>
    <col min="2" max="2" width="20.140625" style="0" customWidth="1"/>
    <col min="3" max="3" width="12.57421875" style="0" customWidth="1"/>
  </cols>
  <sheetData>
    <row r="1" spans="4:161" ht="1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</row>
    <row r="2" spans="4:161" ht="12"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242</v>
      </c>
      <c r="P2" t="s">
        <v>242</v>
      </c>
      <c r="Q2" t="s">
        <v>242</v>
      </c>
      <c r="R2" t="s">
        <v>242</v>
      </c>
      <c r="S2" t="s">
        <v>242</v>
      </c>
      <c r="T2" t="s">
        <v>243</v>
      </c>
      <c r="U2" t="s">
        <v>243</v>
      </c>
      <c r="V2" t="s">
        <v>243</v>
      </c>
      <c r="W2" t="s">
        <v>243</v>
      </c>
      <c r="X2" t="s">
        <v>244</v>
      </c>
      <c r="Y2" t="s">
        <v>244</v>
      </c>
      <c r="Z2" t="s">
        <v>244</v>
      </c>
      <c r="AA2" t="s">
        <v>244</v>
      </c>
      <c r="AB2" t="s">
        <v>244</v>
      </c>
      <c r="AC2" t="s">
        <v>244</v>
      </c>
      <c r="AD2" t="s">
        <v>244</v>
      </c>
      <c r="AE2" t="s">
        <v>244</v>
      </c>
      <c r="AF2" t="s">
        <v>244</v>
      </c>
      <c r="AG2" t="s">
        <v>244</v>
      </c>
      <c r="AH2" t="s">
        <v>244</v>
      </c>
      <c r="AI2" t="s">
        <v>244</v>
      </c>
      <c r="AJ2" t="s">
        <v>244</v>
      </c>
      <c r="AK2" t="s">
        <v>245</v>
      </c>
      <c r="AL2" t="s">
        <v>245</v>
      </c>
      <c r="AM2" t="s">
        <v>245</v>
      </c>
      <c r="AN2" t="s">
        <v>245</v>
      </c>
      <c r="AO2" t="s">
        <v>245</v>
      </c>
      <c r="AP2" t="s">
        <v>245</v>
      </c>
      <c r="AQ2" t="s">
        <v>245</v>
      </c>
      <c r="AR2" t="s">
        <v>245</v>
      </c>
      <c r="AS2" t="s">
        <v>245</v>
      </c>
      <c r="AT2" t="s">
        <v>245</v>
      </c>
      <c r="AU2" t="s">
        <v>245</v>
      </c>
      <c r="AV2" t="s">
        <v>245</v>
      </c>
      <c r="AW2" t="s">
        <v>245</v>
      </c>
      <c r="AX2" t="s">
        <v>245</v>
      </c>
      <c r="AY2" t="s">
        <v>245</v>
      </c>
      <c r="AZ2" t="s">
        <v>245</v>
      </c>
      <c r="BA2" t="s">
        <v>245</v>
      </c>
      <c r="BB2" t="s">
        <v>245</v>
      </c>
      <c r="BC2" t="s">
        <v>247</v>
      </c>
      <c r="BD2" t="s">
        <v>247</v>
      </c>
      <c r="BE2" t="s">
        <v>246</v>
      </c>
      <c r="BF2" t="s">
        <v>248</v>
      </c>
      <c r="BG2" t="s">
        <v>248</v>
      </c>
      <c r="BH2" t="s">
        <v>248</v>
      </c>
      <c r="BI2" t="s">
        <v>248</v>
      </c>
      <c r="BJ2" t="s">
        <v>248</v>
      </c>
      <c r="BK2" t="s">
        <v>248</v>
      </c>
      <c r="BL2" t="s">
        <v>248</v>
      </c>
      <c r="BM2" t="s">
        <v>248</v>
      </c>
      <c r="BN2" t="s">
        <v>248</v>
      </c>
      <c r="BO2" t="s">
        <v>250</v>
      </c>
      <c r="BP2" t="s">
        <v>250</v>
      </c>
      <c r="BQ2" t="s">
        <v>250</v>
      </c>
      <c r="BR2" t="s">
        <v>251</v>
      </c>
      <c r="BS2" t="s">
        <v>251</v>
      </c>
      <c r="BT2" t="s">
        <v>251</v>
      </c>
      <c r="BU2" t="s">
        <v>251</v>
      </c>
      <c r="BV2" t="s">
        <v>251</v>
      </c>
      <c r="BW2" t="s">
        <v>251</v>
      </c>
      <c r="BX2" t="s">
        <v>251</v>
      </c>
      <c r="BY2" t="s">
        <v>251</v>
      </c>
      <c r="BZ2" t="s">
        <v>251</v>
      </c>
      <c r="CA2" t="s">
        <v>252</v>
      </c>
      <c r="CB2" t="s">
        <v>252</v>
      </c>
      <c r="CC2" t="s">
        <v>252</v>
      </c>
      <c r="CD2" t="s">
        <v>252</v>
      </c>
      <c r="CE2" t="s">
        <v>252</v>
      </c>
      <c r="CF2" t="s">
        <v>252</v>
      </c>
      <c r="CG2" t="s">
        <v>252</v>
      </c>
      <c r="CH2" t="s">
        <v>252</v>
      </c>
      <c r="CI2" t="s">
        <v>253</v>
      </c>
      <c r="CJ2" t="s">
        <v>253</v>
      </c>
      <c r="CK2" t="s">
        <v>253</v>
      </c>
      <c r="CL2" t="s">
        <v>253</v>
      </c>
      <c r="CM2" t="s">
        <v>253</v>
      </c>
      <c r="CN2" t="s">
        <v>253</v>
      </c>
      <c r="CO2" t="s">
        <v>253</v>
      </c>
      <c r="CP2" t="s">
        <v>253</v>
      </c>
      <c r="CQ2" t="s">
        <v>253</v>
      </c>
      <c r="CR2" t="s">
        <v>253</v>
      </c>
      <c r="CS2" t="s">
        <v>253</v>
      </c>
      <c r="CT2" t="s">
        <v>253</v>
      </c>
      <c r="CU2" t="s">
        <v>253</v>
      </c>
      <c r="CV2" t="s">
        <v>253</v>
      </c>
      <c r="CW2" t="s">
        <v>253</v>
      </c>
      <c r="CX2" t="s">
        <v>253</v>
      </c>
      <c r="CY2" t="s">
        <v>253</v>
      </c>
      <c r="CZ2" t="s">
        <v>253</v>
      </c>
      <c r="DA2" t="s">
        <v>253</v>
      </c>
      <c r="DB2" t="s">
        <v>253</v>
      </c>
      <c r="DC2" t="s">
        <v>253</v>
      </c>
      <c r="DD2" t="s">
        <v>253</v>
      </c>
      <c r="DE2" t="s">
        <v>253</v>
      </c>
      <c r="DF2" t="s">
        <v>254</v>
      </c>
      <c r="DG2" t="s">
        <v>254</v>
      </c>
      <c r="DH2" t="s">
        <v>255</v>
      </c>
      <c r="DI2" t="s">
        <v>255</v>
      </c>
      <c r="DJ2" t="s">
        <v>255</v>
      </c>
      <c r="DK2" t="s">
        <v>255</v>
      </c>
      <c r="DL2" t="s">
        <v>255</v>
      </c>
      <c r="DM2" t="s">
        <v>255</v>
      </c>
      <c r="DN2" t="s">
        <v>255</v>
      </c>
      <c r="DO2" t="s">
        <v>255</v>
      </c>
      <c r="DP2" t="s">
        <v>255</v>
      </c>
      <c r="DQ2" t="s">
        <v>255</v>
      </c>
      <c r="DR2" t="s">
        <v>255</v>
      </c>
      <c r="DS2" t="s">
        <v>255</v>
      </c>
      <c r="DT2" t="s">
        <v>255</v>
      </c>
      <c r="DU2" t="s">
        <v>255</v>
      </c>
      <c r="DV2" t="s">
        <v>255</v>
      </c>
      <c r="DW2" t="s">
        <v>255</v>
      </c>
      <c r="DX2" t="s">
        <v>255</v>
      </c>
      <c r="DY2" t="s">
        <v>255</v>
      </c>
      <c r="DZ2" t="s">
        <v>256</v>
      </c>
      <c r="EA2" t="s">
        <v>256</v>
      </c>
      <c r="EB2" t="s">
        <v>256</v>
      </c>
      <c r="EC2" t="s">
        <v>256</v>
      </c>
      <c r="ED2" t="s">
        <v>256</v>
      </c>
      <c r="EE2" t="s">
        <v>256</v>
      </c>
      <c r="EF2" t="s">
        <v>256</v>
      </c>
      <c r="EG2" t="s">
        <v>256</v>
      </c>
      <c r="EH2" t="s">
        <v>256</v>
      </c>
      <c r="EI2" t="s">
        <v>257</v>
      </c>
      <c r="EJ2" t="s">
        <v>257</v>
      </c>
      <c r="EK2" t="s">
        <v>257</v>
      </c>
      <c r="EL2" t="s">
        <v>257</v>
      </c>
      <c r="EM2" t="s">
        <v>257</v>
      </c>
      <c r="EN2" t="s">
        <v>257</v>
      </c>
      <c r="EO2" t="s">
        <v>257</v>
      </c>
      <c r="EP2" t="s">
        <v>257</v>
      </c>
      <c r="EQ2" t="s">
        <v>257</v>
      </c>
      <c r="ER2" t="s">
        <v>257</v>
      </c>
      <c r="ES2" t="s">
        <v>257</v>
      </c>
      <c r="ET2" t="s">
        <v>257</v>
      </c>
      <c r="EU2" t="s">
        <v>258</v>
      </c>
      <c r="EV2" t="s">
        <v>258</v>
      </c>
      <c r="EW2" t="s">
        <v>258</v>
      </c>
      <c r="EX2" t="s">
        <v>258</v>
      </c>
      <c r="EY2" t="s">
        <v>258</v>
      </c>
      <c r="EZ2" t="s">
        <v>258</v>
      </c>
      <c r="FA2" t="s">
        <v>258</v>
      </c>
      <c r="FB2" t="s">
        <v>259</v>
      </c>
      <c r="FC2" t="s">
        <v>259</v>
      </c>
      <c r="FD2" t="s">
        <v>259</v>
      </c>
      <c r="FE2" t="s">
        <v>259</v>
      </c>
    </row>
    <row r="3" spans="1:161" ht="12">
      <c r="A3" t="s">
        <v>260</v>
      </c>
      <c r="B3" t="s">
        <v>216</v>
      </c>
      <c r="C3" t="s">
        <v>215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23</v>
      </c>
      <c r="J3" t="s">
        <v>19</v>
      </c>
      <c r="K3" t="s">
        <v>22</v>
      </c>
      <c r="L3" t="s">
        <v>24</v>
      </c>
      <c r="M3" t="s">
        <v>20</v>
      </c>
      <c r="N3" t="s">
        <v>21</v>
      </c>
      <c r="O3" t="s">
        <v>218</v>
      </c>
      <c r="P3" t="s">
        <v>219</v>
      </c>
      <c r="Q3" t="s">
        <v>45</v>
      </c>
      <c r="R3" t="s">
        <v>53</v>
      </c>
      <c r="S3" t="s">
        <v>51</v>
      </c>
      <c r="T3" t="s">
        <v>223</v>
      </c>
      <c r="U3" t="s">
        <v>220</v>
      </c>
      <c r="V3" t="s">
        <v>221</v>
      </c>
      <c r="W3" t="s">
        <v>222</v>
      </c>
      <c r="X3" t="s">
        <v>57</v>
      </c>
      <c r="Y3" t="s">
        <v>58</v>
      </c>
      <c r="Z3" t="s">
        <v>74</v>
      </c>
      <c r="AA3" t="s">
        <v>72</v>
      </c>
      <c r="AB3" t="s">
        <v>73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59</v>
      </c>
      <c r="AI3" t="s">
        <v>60</v>
      </c>
      <c r="AJ3" t="s">
        <v>61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92</v>
      </c>
      <c r="BD3" t="s">
        <v>12</v>
      </c>
      <c r="BE3" t="s">
        <v>225</v>
      </c>
      <c r="BF3" t="s">
        <v>56</v>
      </c>
      <c r="BG3" t="s">
        <v>231</v>
      </c>
      <c r="BH3" t="s">
        <v>233</v>
      </c>
      <c r="BI3" t="s">
        <v>232</v>
      </c>
      <c r="BJ3" t="s">
        <v>234</v>
      </c>
      <c r="BK3" t="s">
        <v>227</v>
      </c>
      <c r="BL3" t="s">
        <v>228</v>
      </c>
      <c r="BM3" t="s">
        <v>229</v>
      </c>
      <c r="BN3" t="s">
        <v>230</v>
      </c>
      <c r="BO3" t="s">
        <v>64</v>
      </c>
      <c r="BP3" t="s">
        <v>103</v>
      </c>
      <c r="BQ3" t="s">
        <v>63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97</v>
      </c>
      <c r="CB3" t="s">
        <v>98</v>
      </c>
      <c r="CC3" t="s">
        <v>99</v>
      </c>
      <c r="CD3" t="s">
        <v>100</v>
      </c>
      <c r="CE3" t="s">
        <v>94</v>
      </c>
      <c r="CF3" t="s">
        <v>101</v>
      </c>
      <c r="CG3" t="s">
        <v>95</v>
      </c>
      <c r="CH3" t="s">
        <v>96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116</v>
      </c>
      <c r="CP3" t="s">
        <v>117</v>
      </c>
      <c r="CQ3" t="s">
        <v>115</v>
      </c>
      <c r="CR3" t="s">
        <v>55</v>
      </c>
      <c r="CS3" t="s">
        <v>106</v>
      </c>
      <c r="CT3" t="s">
        <v>109</v>
      </c>
      <c r="CU3" t="s">
        <v>110</v>
      </c>
      <c r="CV3" t="s">
        <v>111</v>
      </c>
      <c r="CW3" t="s">
        <v>112</v>
      </c>
      <c r="CX3" t="s">
        <v>113</v>
      </c>
      <c r="CY3" t="s">
        <v>114</v>
      </c>
      <c r="CZ3" t="s">
        <v>116</v>
      </c>
      <c r="DA3" t="s">
        <v>117</v>
      </c>
      <c r="DB3" t="s">
        <v>115</v>
      </c>
      <c r="DC3" t="s">
        <v>55</v>
      </c>
      <c r="DD3" t="s">
        <v>106</v>
      </c>
      <c r="DE3" t="s">
        <v>263</v>
      </c>
      <c r="DF3" t="s">
        <v>238</v>
      </c>
      <c r="DG3" t="s">
        <v>239</v>
      </c>
      <c r="DH3" t="s">
        <v>149</v>
      </c>
      <c r="DI3" t="s">
        <v>150</v>
      </c>
      <c r="DJ3" t="s">
        <v>151</v>
      </c>
      <c r="DK3" t="s">
        <v>152</v>
      </c>
      <c r="DL3" t="s">
        <v>153</v>
      </c>
      <c r="DM3" t="s">
        <v>154</v>
      </c>
      <c r="DN3" t="s">
        <v>155</v>
      </c>
      <c r="DO3" t="s">
        <v>156</v>
      </c>
      <c r="DP3" t="s">
        <v>157</v>
      </c>
      <c r="DQ3" t="s">
        <v>158</v>
      </c>
      <c r="DR3" t="s">
        <v>159</v>
      </c>
      <c r="DS3" t="s">
        <v>160</v>
      </c>
      <c r="DT3" t="s">
        <v>161</v>
      </c>
      <c r="DU3" t="s">
        <v>162</v>
      </c>
      <c r="DV3" t="s">
        <v>163</v>
      </c>
      <c r="DW3" t="s">
        <v>164</v>
      </c>
      <c r="DX3" t="s">
        <v>165</v>
      </c>
      <c r="DY3" t="s">
        <v>55</v>
      </c>
      <c r="DZ3" t="s">
        <v>123</v>
      </c>
      <c r="EA3" t="s">
        <v>130</v>
      </c>
      <c r="EB3" t="s">
        <v>124</v>
      </c>
      <c r="EC3" t="s">
        <v>125</v>
      </c>
      <c r="ED3" t="s">
        <v>126</v>
      </c>
      <c r="EE3" t="s">
        <v>127</v>
      </c>
      <c r="EF3" t="s">
        <v>128</v>
      </c>
      <c r="EG3" t="s">
        <v>129</v>
      </c>
      <c r="EH3" t="s">
        <v>120</v>
      </c>
      <c r="EI3" t="s">
        <v>131</v>
      </c>
      <c r="EJ3" t="s">
        <v>132</v>
      </c>
      <c r="EK3" t="s">
        <v>133</v>
      </c>
      <c r="EL3" t="s">
        <v>134</v>
      </c>
      <c r="EM3" t="s">
        <v>135</v>
      </c>
      <c r="EN3" t="s">
        <v>136</v>
      </c>
      <c r="EO3" t="s">
        <v>137</v>
      </c>
      <c r="EP3" t="s">
        <v>138</v>
      </c>
      <c r="EQ3" t="s">
        <v>139</v>
      </c>
      <c r="ER3" t="s">
        <v>140</v>
      </c>
      <c r="ES3" t="s">
        <v>141</v>
      </c>
      <c r="ET3" t="s">
        <v>142</v>
      </c>
      <c r="EU3" t="s">
        <v>86</v>
      </c>
      <c r="EV3" t="s">
        <v>87</v>
      </c>
      <c r="EW3" t="s">
        <v>88</v>
      </c>
      <c r="EX3" t="s">
        <v>89</v>
      </c>
      <c r="EY3" t="s">
        <v>90</v>
      </c>
      <c r="EZ3" t="s">
        <v>93</v>
      </c>
      <c r="FA3" t="s">
        <v>105</v>
      </c>
      <c r="FB3" t="s">
        <v>144</v>
      </c>
      <c r="FC3" t="s">
        <v>145</v>
      </c>
      <c r="FD3" t="s">
        <v>146</v>
      </c>
      <c r="FE3" t="s">
        <v>147</v>
      </c>
    </row>
    <row r="4" spans="1:161" ht="12">
      <c r="A4">
        <v>1</v>
      </c>
      <c r="B4" t="s">
        <v>169</v>
      </c>
      <c r="C4" t="s">
        <v>168</v>
      </c>
      <c r="D4" s="38">
        <v>1072</v>
      </c>
      <c r="E4" s="38">
        <v>1172</v>
      </c>
      <c r="F4" s="38">
        <v>336</v>
      </c>
      <c r="G4" s="38">
        <v>3783</v>
      </c>
      <c r="H4" s="38">
        <v>4877</v>
      </c>
      <c r="I4" s="38">
        <v>2363</v>
      </c>
      <c r="J4" s="38">
        <v>672</v>
      </c>
      <c r="K4" s="38">
        <v>365</v>
      </c>
      <c r="L4" s="38">
        <v>111</v>
      </c>
      <c r="M4" s="38">
        <v>33.98</v>
      </c>
      <c r="N4" s="38">
        <v>32</v>
      </c>
      <c r="O4" s="38">
        <v>2765</v>
      </c>
      <c r="P4" s="38">
        <v>3765</v>
      </c>
      <c r="Q4" s="38">
        <v>1</v>
      </c>
      <c r="R4" s="38">
        <v>6288</v>
      </c>
      <c r="S4" s="38">
        <v>243</v>
      </c>
      <c r="T4" s="38">
        <v>1445</v>
      </c>
      <c r="U4" s="38">
        <v>1921</v>
      </c>
      <c r="V4" s="38">
        <v>1299</v>
      </c>
      <c r="W4" s="38">
        <v>1623</v>
      </c>
      <c r="X4" s="38">
        <v>404</v>
      </c>
      <c r="Y4" s="38">
        <v>1447</v>
      </c>
      <c r="Z4" s="38">
        <v>140</v>
      </c>
      <c r="AA4" s="38">
        <v>761</v>
      </c>
      <c r="AB4" s="38">
        <v>976</v>
      </c>
      <c r="AC4" s="38">
        <v>748</v>
      </c>
      <c r="AD4" s="38">
        <v>90</v>
      </c>
      <c r="AE4" s="38">
        <v>170</v>
      </c>
      <c r="AF4" s="38">
        <v>159</v>
      </c>
      <c r="AG4" s="38">
        <v>145</v>
      </c>
      <c r="AH4" s="38">
        <v>12</v>
      </c>
      <c r="AI4" s="38">
        <v>15</v>
      </c>
      <c r="AJ4" s="38">
        <v>1221</v>
      </c>
      <c r="AK4" s="38">
        <v>9550</v>
      </c>
      <c r="AL4" s="38">
        <v>482</v>
      </c>
      <c r="AM4" s="38">
        <v>5</v>
      </c>
      <c r="AN4" s="38">
        <v>1853</v>
      </c>
      <c r="AO4" s="38">
        <v>96</v>
      </c>
      <c r="AP4" s="38">
        <v>60</v>
      </c>
      <c r="AQ4" s="38">
        <v>203</v>
      </c>
      <c r="AR4" s="38">
        <v>181</v>
      </c>
      <c r="AS4" s="38">
        <v>375</v>
      </c>
      <c r="AT4" s="38">
        <v>278</v>
      </c>
      <c r="AU4" s="38">
        <v>64</v>
      </c>
      <c r="AV4" s="38">
        <v>239</v>
      </c>
      <c r="AW4" s="38">
        <v>301</v>
      </c>
      <c r="AX4" s="38">
        <v>393</v>
      </c>
      <c r="AY4" s="38">
        <v>379</v>
      </c>
      <c r="AZ4" s="38">
        <v>136</v>
      </c>
      <c r="BA4" s="38">
        <v>37</v>
      </c>
      <c r="BB4" s="38">
        <v>119</v>
      </c>
      <c r="BC4" s="38">
        <v>12508</v>
      </c>
      <c r="BD4" s="38">
        <v>89.16452808668379</v>
      </c>
      <c r="BE4" s="38">
        <v>456</v>
      </c>
      <c r="BF4" s="38">
        <v>10550</v>
      </c>
      <c r="BG4" s="38">
        <v>7</v>
      </c>
      <c r="BH4" s="38">
        <v>277</v>
      </c>
      <c r="BI4" s="38">
        <v>770</v>
      </c>
      <c r="BJ4" s="38">
        <v>1049</v>
      </c>
      <c r="BK4" s="38">
        <v>385</v>
      </c>
      <c r="BL4" s="38">
        <v>592</v>
      </c>
      <c r="BM4" s="38">
        <v>776</v>
      </c>
      <c r="BN4" s="38">
        <v>345</v>
      </c>
      <c r="BO4" s="38">
        <v>6154</v>
      </c>
      <c r="BP4" s="38">
        <v>1039</v>
      </c>
      <c r="BQ4" s="38">
        <v>2.34</v>
      </c>
      <c r="BR4" s="38">
        <v>7830</v>
      </c>
      <c r="BS4" s="38">
        <v>87</v>
      </c>
      <c r="BT4" s="38">
        <v>255</v>
      </c>
      <c r="BU4" s="38">
        <v>84</v>
      </c>
      <c r="BV4" s="38">
        <v>700</v>
      </c>
      <c r="BW4" s="38">
        <v>34</v>
      </c>
      <c r="BX4" s="38">
        <v>54</v>
      </c>
      <c r="BY4" s="38">
        <v>4667</v>
      </c>
      <c r="BZ4" s="38">
        <v>1040</v>
      </c>
      <c r="CA4" s="38">
        <v>1408</v>
      </c>
      <c r="CB4" s="38">
        <v>1914</v>
      </c>
      <c r="CC4" s="38">
        <v>60</v>
      </c>
      <c r="CD4" s="38">
        <v>319</v>
      </c>
      <c r="CE4" s="38">
        <v>367</v>
      </c>
      <c r="CF4" s="38">
        <v>2070</v>
      </c>
      <c r="CG4" s="38">
        <v>91</v>
      </c>
      <c r="CH4" s="38">
        <v>59</v>
      </c>
      <c r="CI4" s="38">
        <v>179</v>
      </c>
      <c r="CJ4" s="38">
        <v>3808</v>
      </c>
      <c r="CK4" s="38">
        <v>858</v>
      </c>
      <c r="CL4" s="38">
        <v>200</v>
      </c>
      <c r="CM4" s="38">
        <v>104</v>
      </c>
      <c r="CN4" s="38">
        <v>299</v>
      </c>
      <c r="CO4" s="38">
        <v>199</v>
      </c>
      <c r="CP4" s="38">
        <v>26</v>
      </c>
      <c r="CQ4" s="38">
        <v>131</v>
      </c>
      <c r="CR4" s="38">
        <v>90</v>
      </c>
      <c r="CS4" s="38">
        <v>26</v>
      </c>
      <c r="CT4" s="38">
        <v>550</v>
      </c>
      <c r="CU4" s="38">
        <v>3375</v>
      </c>
      <c r="CV4" s="38">
        <v>576</v>
      </c>
      <c r="CW4" s="38">
        <v>156</v>
      </c>
      <c r="CX4" s="38">
        <v>107</v>
      </c>
      <c r="CY4" s="38">
        <v>400</v>
      </c>
      <c r="CZ4" s="38">
        <v>216</v>
      </c>
      <c r="DA4" s="38">
        <v>453</v>
      </c>
      <c r="DB4" s="38">
        <v>118</v>
      </c>
      <c r="DC4" s="38">
        <v>116</v>
      </c>
      <c r="DD4" s="38">
        <v>30</v>
      </c>
      <c r="DE4" s="38">
        <v>4.2042042042042045</v>
      </c>
      <c r="DF4" s="38">
        <v>106</v>
      </c>
      <c r="DG4" s="38">
        <v>905</v>
      </c>
      <c r="DH4" s="38">
        <v>1</v>
      </c>
      <c r="DI4" s="38">
        <v>32</v>
      </c>
      <c r="DJ4" s="38">
        <v>180</v>
      </c>
      <c r="DK4" s="38">
        <v>26</v>
      </c>
      <c r="DL4" s="38">
        <v>9</v>
      </c>
      <c r="DM4" s="38">
        <v>284</v>
      </c>
      <c r="DN4" s="38">
        <v>762</v>
      </c>
      <c r="DO4" s="38">
        <v>200</v>
      </c>
      <c r="DP4" s="38">
        <v>255</v>
      </c>
      <c r="DQ4" s="38">
        <v>972</v>
      </c>
      <c r="DR4" s="38">
        <v>1642</v>
      </c>
      <c r="DS4" s="38">
        <v>280</v>
      </c>
      <c r="DT4" s="38">
        <v>2024</v>
      </c>
      <c r="DU4" s="38">
        <v>531</v>
      </c>
      <c r="DV4" s="38">
        <v>360</v>
      </c>
      <c r="DW4" s="38">
        <v>651</v>
      </c>
      <c r="DX4" s="38">
        <v>736</v>
      </c>
      <c r="DY4" s="38">
        <v>581</v>
      </c>
      <c r="DZ4" s="38">
        <v>3535</v>
      </c>
      <c r="EA4" s="38">
        <v>4301</v>
      </c>
      <c r="EB4" s="38">
        <v>1139</v>
      </c>
      <c r="EC4" s="38">
        <v>755</v>
      </c>
      <c r="ED4" s="38">
        <v>298</v>
      </c>
      <c r="EE4" s="38">
        <v>548</v>
      </c>
      <c r="EF4" s="38">
        <v>382</v>
      </c>
      <c r="EG4" s="38">
        <v>403</v>
      </c>
      <c r="EH4" s="38">
        <v>600</v>
      </c>
      <c r="EI4" s="38">
        <v>538</v>
      </c>
      <c r="EJ4" s="38">
        <v>5127</v>
      </c>
      <c r="EK4" s="38">
        <v>1081</v>
      </c>
      <c r="EL4" s="38">
        <v>317</v>
      </c>
      <c r="EM4" s="38">
        <v>24</v>
      </c>
      <c r="EN4" s="38">
        <v>182</v>
      </c>
      <c r="EO4" s="38">
        <v>971</v>
      </c>
      <c r="EP4" s="38">
        <v>44</v>
      </c>
      <c r="EQ4" s="38">
        <v>754</v>
      </c>
      <c r="ER4" s="38">
        <v>445</v>
      </c>
      <c r="ES4" s="38">
        <v>43</v>
      </c>
      <c r="ET4" s="38">
        <v>2435</v>
      </c>
      <c r="EU4" s="38">
        <v>9295</v>
      </c>
      <c r="EV4" s="38">
        <v>4047</v>
      </c>
      <c r="EW4" s="38">
        <v>1010</v>
      </c>
      <c r="EX4" s="38">
        <v>315</v>
      </c>
      <c r="EY4" s="38">
        <v>84</v>
      </c>
      <c r="EZ4" s="38">
        <v>1230</v>
      </c>
      <c r="FA4" s="38">
        <v>942</v>
      </c>
      <c r="FB4" s="38">
        <v>2653</v>
      </c>
      <c r="FC4" s="38">
        <v>2843</v>
      </c>
      <c r="FD4" s="38">
        <v>656</v>
      </c>
      <c r="FE4" s="38">
        <v>136</v>
      </c>
    </row>
    <row r="5" spans="1:161" ht="12">
      <c r="A5">
        <v>2</v>
      </c>
      <c r="B5" t="s">
        <v>171</v>
      </c>
      <c r="C5" t="s">
        <v>170</v>
      </c>
      <c r="D5" s="38">
        <v>885</v>
      </c>
      <c r="E5" s="38">
        <v>1165</v>
      </c>
      <c r="F5" s="38">
        <v>470</v>
      </c>
      <c r="G5" s="38">
        <v>3853</v>
      </c>
      <c r="H5" s="38">
        <v>4623</v>
      </c>
      <c r="I5" s="38">
        <v>2488</v>
      </c>
      <c r="J5" s="38">
        <v>576</v>
      </c>
      <c r="K5" s="38">
        <v>357</v>
      </c>
      <c r="L5" s="38">
        <v>158</v>
      </c>
      <c r="M5" s="38">
        <v>34.2</v>
      </c>
      <c r="N5" s="38">
        <v>31</v>
      </c>
      <c r="O5" s="38">
        <v>1889</v>
      </c>
      <c r="P5" s="38">
        <v>4806</v>
      </c>
      <c r="Q5" s="38">
        <v>3</v>
      </c>
      <c r="R5" s="38">
        <v>6432</v>
      </c>
      <c r="S5" s="38">
        <v>266</v>
      </c>
      <c r="T5" s="38">
        <v>1920</v>
      </c>
      <c r="U5" s="38">
        <v>2308</v>
      </c>
      <c r="V5" s="38">
        <v>1025</v>
      </c>
      <c r="W5" s="38">
        <v>1179</v>
      </c>
      <c r="X5" s="38">
        <v>391</v>
      </c>
      <c r="Y5" s="38">
        <v>1710</v>
      </c>
      <c r="Z5" s="38">
        <v>88</v>
      </c>
      <c r="AA5" s="38">
        <v>673</v>
      </c>
      <c r="AB5" s="38">
        <v>755</v>
      </c>
      <c r="AC5" s="38">
        <v>851</v>
      </c>
      <c r="AD5" s="38">
        <v>102</v>
      </c>
      <c r="AE5" s="38">
        <v>316</v>
      </c>
      <c r="AF5" s="38">
        <v>170</v>
      </c>
      <c r="AG5" s="38">
        <v>164</v>
      </c>
      <c r="AH5" s="38">
        <v>12</v>
      </c>
      <c r="AI5" s="38">
        <v>13</v>
      </c>
      <c r="AJ5" s="38">
        <v>1187</v>
      </c>
      <c r="AK5" s="38">
        <v>8361</v>
      </c>
      <c r="AL5" s="38">
        <v>392</v>
      </c>
      <c r="AM5" s="38">
        <v>8</v>
      </c>
      <c r="AN5" s="38">
        <v>1789</v>
      </c>
      <c r="AO5" s="38">
        <v>220</v>
      </c>
      <c r="AP5" s="38">
        <v>81</v>
      </c>
      <c r="AQ5" s="38">
        <v>222</v>
      </c>
      <c r="AR5" s="38">
        <v>215</v>
      </c>
      <c r="AS5" s="38">
        <v>553</v>
      </c>
      <c r="AT5" s="38">
        <v>532</v>
      </c>
      <c r="AU5" s="38">
        <v>77</v>
      </c>
      <c r="AV5" s="38">
        <v>190</v>
      </c>
      <c r="AW5" s="38">
        <v>299</v>
      </c>
      <c r="AX5" s="38">
        <v>535</v>
      </c>
      <c r="AY5" s="38">
        <v>635</v>
      </c>
      <c r="AZ5" s="38">
        <v>257</v>
      </c>
      <c r="BA5" s="38">
        <v>65</v>
      </c>
      <c r="BB5" s="38">
        <v>144</v>
      </c>
      <c r="BC5" s="38">
        <v>12122</v>
      </c>
      <c r="BD5" s="38">
        <v>86.67858419735431</v>
      </c>
      <c r="BE5" s="38">
        <v>596</v>
      </c>
      <c r="BF5" s="38">
        <v>10158</v>
      </c>
      <c r="BG5" s="38">
        <v>4</v>
      </c>
      <c r="BH5" s="38">
        <v>282</v>
      </c>
      <c r="BI5" s="38">
        <v>869</v>
      </c>
      <c r="BJ5" s="38">
        <v>1209</v>
      </c>
      <c r="BK5" s="38">
        <v>454</v>
      </c>
      <c r="BL5" s="38">
        <v>623</v>
      </c>
      <c r="BM5" s="38">
        <v>682</v>
      </c>
      <c r="BN5" s="38">
        <v>294</v>
      </c>
      <c r="BO5" s="38">
        <v>6087</v>
      </c>
      <c r="BP5" s="38">
        <v>1332</v>
      </c>
      <c r="BQ5" s="38">
        <v>2.24</v>
      </c>
      <c r="BR5" s="38">
        <v>7189</v>
      </c>
      <c r="BS5" s="38">
        <v>91</v>
      </c>
      <c r="BT5" s="38">
        <v>349</v>
      </c>
      <c r="BU5" s="38">
        <v>55</v>
      </c>
      <c r="BV5" s="38">
        <v>1115</v>
      </c>
      <c r="BW5" s="38">
        <v>34</v>
      </c>
      <c r="BX5" s="38">
        <v>64</v>
      </c>
      <c r="BY5" s="38">
        <v>4581</v>
      </c>
      <c r="BZ5" s="38">
        <v>1097</v>
      </c>
      <c r="CA5" s="38">
        <v>1010</v>
      </c>
      <c r="CB5" s="38">
        <v>1822</v>
      </c>
      <c r="CC5" s="38">
        <v>46</v>
      </c>
      <c r="CD5" s="38">
        <v>263</v>
      </c>
      <c r="CE5" s="38">
        <v>773</v>
      </c>
      <c r="CF5" s="38">
        <v>2380</v>
      </c>
      <c r="CG5" s="38">
        <v>87</v>
      </c>
      <c r="CH5" s="38">
        <v>51</v>
      </c>
      <c r="CI5" s="38">
        <v>227</v>
      </c>
      <c r="CJ5" s="38">
        <v>3491</v>
      </c>
      <c r="CK5" s="38">
        <v>878</v>
      </c>
      <c r="CL5" s="38">
        <v>248</v>
      </c>
      <c r="CM5" s="38">
        <v>105</v>
      </c>
      <c r="CN5" s="38">
        <v>251</v>
      </c>
      <c r="CO5" s="38">
        <v>248</v>
      </c>
      <c r="CP5" s="38">
        <v>31</v>
      </c>
      <c r="CQ5" s="38">
        <v>208</v>
      </c>
      <c r="CR5" s="38">
        <v>107</v>
      </c>
      <c r="CS5" s="38">
        <v>43</v>
      </c>
      <c r="CT5" s="38">
        <v>565</v>
      </c>
      <c r="CU5" s="38">
        <v>3306</v>
      </c>
      <c r="CV5" s="38">
        <v>517</v>
      </c>
      <c r="CW5" s="38">
        <v>211</v>
      </c>
      <c r="CX5" s="38">
        <v>147</v>
      </c>
      <c r="CY5" s="38">
        <v>371</v>
      </c>
      <c r="CZ5" s="38">
        <v>309</v>
      </c>
      <c r="DA5" s="38">
        <v>414</v>
      </c>
      <c r="DB5" s="38">
        <v>177</v>
      </c>
      <c r="DC5" s="38">
        <v>115</v>
      </c>
      <c r="DD5" s="38">
        <v>36</v>
      </c>
      <c r="DE5" s="38">
        <v>5.291359678499665</v>
      </c>
      <c r="DF5" s="38">
        <v>198</v>
      </c>
      <c r="DG5" s="38">
        <v>990</v>
      </c>
      <c r="DH5" s="38">
        <v>2</v>
      </c>
      <c r="DI5" s="38">
        <v>16</v>
      </c>
      <c r="DJ5" s="38">
        <v>172</v>
      </c>
      <c r="DK5" s="38">
        <v>29</v>
      </c>
      <c r="DL5" s="38">
        <v>15</v>
      </c>
      <c r="DM5" s="38">
        <v>341</v>
      </c>
      <c r="DN5" s="38">
        <v>838</v>
      </c>
      <c r="DO5" s="38">
        <v>187</v>
      </c>
      <c r="DP5" s="38">
        <v>353</v>
      </c>
      <c r="DQ5" s="38">
        <v>978</v>
      </c>
      <c r="DR5" s="38">
        <v>1085</v>
      </c>
      <c r="DS5" s="38">
        <v>190</v>
      </c>
      <c r="DT5" s="38">
        <v>1751</v>
      </c>
      <c r="DU5" s="38">
        <v>534</v>
      </c>
      <c r="DV5" s="38">
        <v>483</v>
      </c>
      <c r="DW5" s="38">
        <v>739</v>
      </c>
      <c r="DX5" s="38">
        <v>875</v>
      </c>
      <c r="DY5" s="38">
        <v>593</v>
      </c>
      <c r="DZ5" s="38">
        <v>2825</v>
      </c>
      <c r="EA5" s="38">
        <v>3933</v>
      </c>
      <c r="EB5" s="38">
        <v>1335</v>
      </c>
      <c r="EC5" s="38">
        <v>885</v>
      </c>
      <c r="ED5" s="38">
        <v>388</v>
      </c>
      <c r="EE5" s="38">
        <v>726</v>
      </c>
      <c r="EF5" s="38">
        <v>501</v>
      </c>
      <c r="EG5" s="38">
        <v>565</v>
      </c>
      <c r="EH5" s="38">
        <v>768</v>
      </c>
      <c r="EI5" s="38">
        <v>418</v>
      </c>
      <c r="EJ5" s="38">
        <v>4718</v>
      </c>
      <c r="EK5" s="38">
        <v>1093</v>
      </c>
      <c r="EL5" s="38">
        <v>463</v>
      </c>
      <c r="EM5" s="38">
        <v>10</v>
      </c>
      <c r="EN5" s="38">
        <v>160</v>
      </c>
      <c r="EO5" s="38">
        <v>1114</v>
      </c>
      <c r="EP5" s="38">
        <v>48</v>
      </c>
      <c r="EQ5" s="38">
        <v>652</v>
      </c>
      <c r="ER5" s="38">
        <v>464</v>
      </c>
      <c r="ES5" s="38">
        <v>41</v>
      </c>
      <c r="ET5" s="38">
        <v>2745</v>
      </c>
      <c r="EU5" s="38">
        <v>8582</v>
      </c>
      <c r="EV5" s="38">
        <v>4219</v>
      </c>
      <c r="EW5" s="38">
        <v>1227</v>
      </c>
      <c r="EX5" s="38">
        <v>415</v>
      </c>
      <c r="EY5" s="38">
        <v>132</v>
      </c>
      <c r="EZ5" s="38">
        <v>1562</v>
      </c>
      <c r="FA5" s="38">
        <v>864</v>
      </c>
      <c r="FB5" s="38">
        <v>3015</v>
      </c>
      <c r="FC5" s="38">
        <v>2696</v>
      </c>
      <c r="FD5" s="38">
        <v>628</v>
      </c>
      <c r="FE5" s="38">
        <v>93</v>
      </c>
    </row>
    <row r="6" spans="1:161" ht="12">
      <c r="A6">
        <v>3</v>
      </c>
      <c r="B6" t="s">
        <v>173</v>
      </c>
      <c r="C6" t="s">
        <v>172</v>
      </c>
      <c r="D6" s="38">
        <v>1136</v>
      </c>
      <c r="E6" s="38">
        <v>1072</v>
      </c>
      <c r="F6" s="38">
        <v>737</v>
      </c>
      <c r="G6" s="38">
        <v>3576</v>
      </c>
      <c r="H6" s="38">
        <v>5568</v>
      </c>
      <c r="I6" s="38">
        <v>2321</v>
      </c>
      <c r="J6" s="38">
        <v>552</v>
      </c>
      <c r="K6" s="38">
        <v>335</v>
      </c>
      <c r="L6" s="38">
        <v>151</v>
      </c>
      <c r="M6" s="38">
        <v>33.24</v>
      </c>
      <c r="N6" s="38">
        <v>31</v>
      </c>
      <c r="O6" s="38">
        <v>2523</v>
      </c>
      <c r="P6" s="38">
        <v>4329</v>
      </c>
      <c r="Q6" s="38">
        <v>8</v>
      </c>
      <c r="R6" s="38">
        <v>6693</v>
      </c>
      <c r="S6" s="38">
        <v>167</v>
      </c>
      <c r="T6" s="38">
        <v>1716</v>
      </c>
      <c r="U6" s="38">
        <v>2244</v>
      </c>
      <c r="V6" s="38">
        <v>1868</v>
      </c>
      <c r="W6" s="38">
        <v>865</v>
      </c>
      <c r="X6" s="38">
        <v>388</v>
      </c>
      <c r="Y6" s="38">
        <v>1835</v>
      </c>
      <c r="Z6" s="38">
        <v>115</v>
      </c>
      <c r="AA6" s="38">
        <v>866</v>
      </c>
      <c r="AB6" s="38">
        <v>893</v>
      </c>
      <c r="AC6" s="38">
        <v>831</v>
      </c>
      <c r="AD6" s="38">
        <v>138</v>
      </c>
      <c r="AE6" s="38">
        <v>312</v>
      </c>
      <c r="AF6" s="38">
        <v>195</v>
      </c>
      <c r="AG6" s="38">
        <v>161</v>
      </c>
      <c r="AH6" s="38">
        <v>27</v>
      </c>
      <c r="AI6" s="38">
        <v>13</v>
      </c>
      <c r="AJ6" s="38">
        <v>919</v>
      </c>
      <c r="AK6" s="38">
        <v>8689</v>
      </c>
      <c r="AL6" s="38">
        <v>335</v>
      </c>
      <c r="AM6" s="38">
        <v>13</v>
      </c>
      <c r="AN6" s="38">
        <v>2128</v>
      </c>
      <c r="AO6" s="38">
        <v>231</v>
      </c>
      <c r="AP6" s="38">
        <v>88</v>
      </c>
      <c r="AQ6" s="38">
        <v>176</v>
      </c>
      <c r="AR6" s="38">
        <v>196</v>
      </c>
      <c r="AS6" s="38">
        <v>372</v>
      </c>
      <c r="AT6" s="38">
        <v>674</v>
      </c>
      <c r="AU6" s="38">
        <v>64</v>
      </c>
      <c r="AV6" s="38">
        <v>171</v>
      </c>
      <c r="AW6" s="38">
        <v>440</v>
      </c>
      <c r="AX6" s="38">
        <v>753</v>
      </c>
      <c r="AY6" s="38">
        <v>613</v>
      </c>
      <c r="AZ6" s="38">
        <v>231</v>
      </c>
      <c r="BA6" s="38">
        <v>101</v>
      </c>
      <c r="BB6" s="38">
        <v>173</v>
      </c>
      <c r="BC6" s="38">
        <v>12473</v>
      </c>
      <c r="BD6" s="38">
        <v>85.18644993853299</v>
      </c>
      <c r="BE6" s="38">
        <v>627</v>
      </c>
      <c r="BF6" s="38">
        <v>10292</v>
      </c>
      <c r="BG6" s="38">
        <v>3</v>
      </c>
      <c r="BH6" s="38">
        <v>144</v>
      </c>
      <c r="BI6" s="38">
        <v>622</v>
      </c>
      <c r="BJ6" s="38">
        <v>1357</v>
      </c>
      <c r="BK6" s="38">
        <v>694</v>
      </c>
      <c r="BL6" s="38">
        <v>1022</v>
      </c>
      <c r="BM6" s="38">
        <v>916</v>
      </c>
      <c r="BN6" s="38">
        <v>398</v>
      </c>
      <c r="BO6" s="38">
        <v>6513</v>
      </c>
      <c r="BP6" s="38">
        <v>1406</v>
      </c>
      <c r="BQ6" s="38">
        <v>2.25</v>
      </c>
      <c r="BR6" s="38">
        <v>8205</v>
      </c>
      <c r="BS6" s="38">
        <v>110</v>
      </c>
      <c r="BT6" s="38">
        <v>277</v>
      </c>
      <c r="BU6" s="38">
        <v>40</v>
      </c>
      <c r="BV6" s="38">
        <v>1332</v>
      </c>
      <c r="BW6" s="38">
        <v>51</v>
      </c>
      <c r="BX6" s="38">
        <v>61</v>
      </c>
      <c r="BY6" s="38">
        <v>4250</v>
      </c>
      <c r="BZ6" s="38">
        <v>1122</v>
      </c>
      <c r="CA6" s="38">
        <v>890</v>
      </c>
      <c r="CB6" s="38">
        <v>2180</v>
      </c>
      <c r="CC6" s="38">
        <v>97</v>
      </c>
      <c r="CD6" s="38">
        <v>588</v>
      </c>
      <c r="CE6" s="38">
        <v>863</v>
      </c>
      <c r="CF6" s="38">
        <v>1923</v>
      </c>
      <c r="CG6" s="38">
        <v>97</v>
      </c>
      <c r="CH6" s="38">
        <v>55</v>
      </c>
      <c r="CI6" s="38">
        <v>272</v>
      </c>
      <c r="CJ6" s="38">
        <v>3499</v>
      </c>
      <c r="CK6" s="38">
        <v>845</v>
      </c>
      <c r="CL6" s="38">
        <v>218</v>
      </c>
      <c r="CM6" s="38">
        <v>139</v>
      </c>
      <c r="CN6" s="38">
        <v>254</v>
      </c>
      <c r="CO6" s="38">
        <v>395</v>
      </c>
      <c r="CP6" s="38">
        <v>45</v>
      </c>
      <c r="CQ6" s="38">
        <v>167</v>
      </c>
      <c r="CR6" s="38">
        <v>100</v>
      </c>
      <c r="CS6" s="38">
        <v>50</v>
      </c>
      <c r="CT6" s="38">
        <v>626</v>
      </c>
      <c r="CU6" s="38">
        <v>3652</v>
      </c>
      <c r="CV6" s="38">
        <v>497</v>
      </c>
      <c r="CW6" s="38">
        <v>199</v>
      </c>
      <c r="CX6" s="38">
        <v>220</v>
      </c>
      <c r="CY6" s="38">
        <v>363</v>
      </c>
      <c r="CZ6" s="38">
        <v>456</v>
      </c>
      <c r="DA6" s="38">
        <v>409</v>
      </c>
      <c r="DB6" s="38">
        <v>151</v>
      </c>
      <c r="DC6" s="38">
        <v>144</v>
      </c>
      <c r="DD6" s="38">
        <v>30</v>
      </c>
      <c r="DE6" s="38">
        <v>4.643064422518862</v>
      </c>
      <c r="DF6" s="38">
        <v>183</v>
      </c>
      <c r="DG6" s="38">
        <v>914</v>
      </c>
      <c r="DH6" s="38">
        <v>1</v>
      </c>
      <c r="DI6" s="38">
        <v>27</v>
      </c>
      <c r="DJ6" s="38">
        <v>238</v>
      </c>
      <c r="DK6" s="38">
        <v>25</v>
      </c>
      <c r="DL6" s="38">
        <v>30</v>
      </c>
      <c r="DM6" s="38">
        <v>385</v>
      </c>
      <c r="DN6" s="38">
        <v>947</v>
      </c>
      <c r="DO6" s="38">
        <v>292</v>
      </c>
      <c r="DP6" s="38">
        <v>465</v>
      </c>
      <c r="DQ6" s="38">
        <v>910</v>
      </c>
      <c r="DR6" s="38">
        <v>998</v>
      </c>
      <c r="DS6" s="38">
        <v>225</v>
      </c>
      <c r="DT6" s="38">
        <v>1496</v>
      </c>
      <c r="DU6" s="38">
        <v>575</v>
      </c>
      <c r="DV6" s="38">
        <v>495</v>
      </c>
      <c r="DW6" s="38">
        <v>760</v>
      </c>
      <c r="DX6" s="38">
        <v>1234</v>
      </c>
      <c r="DY6" s="38">
        <v>561</v>
      </c>
      <c r="DZ6" s="38">
        <v>2625</v>
      </c>
      <c r="EA6" s="38">
        <v>4014</v>
      </c>
      <c r="EB6" s="38">
        <v>1350</v>
      </c>
      <c r="EC6" s="38">
        <v>943</v>
      </c>
      <c r="ED6" s="38">
        <v>440</v>
      </c>
      <c r="EE6" s="38">
        <v>836</v>
      </c>
      <c r="EF6" s="38">
        <v>614</v>
      </c>
      <c r="EG6" s="38">
        <v>647</v>
      </c>
      <c r="EH6" s="38">
        <v>1182</v>
      </c>
      <c r="EI6" s="38">
        <v>420</v>
      </c>
      <c r="EJ6" s="38">
        <v>1645</v>
      </c>
      <c r="EK6" s="38">
        <v>3465</v>
      </c>
      <c r="EL6" s="38">
        <v>904</v>
      </c>
      <c r="EM6" s="38">
        <v>23</v>
      </c>
      <c r="EN6" s="38">
        <v>164</v>
      </c>
      <c r="EO6" s="38">
        <v>1465</v>
      </c>
      <c r="EP6" s="38">
        <v>54</v>
      </c>
      <c r="EQ6" s="38">
        <v>629</v>
      </c>
      <c r="ER6" s="38">
        <v>848</v>
      </c>
      <c r="ES6" s="38">
        <v>47</v>
      </c>
      <c r="ET6" s="38">
        <v>2987</v>
      </c>
      <c r="EU6" s="38">
        <v>9201</v>
      </c>
      <c r="EV6" s="38">
        <v>4420</v>
      </c>
      <c r="EW6" s="38">
        <v>1282</v>
      </c>
      <c r="EX6" s="38">
        <v>403</v>
      </c>
      <c r="EY6" s="38">
        <v>142</v>
      </c>
      <c r="EZ6" s="38">
        <v>1599</v>
      </c>
      <c r="FA6" s="38">
        <v>976</v>
      </c>
      <c r="FB6" s="38">
        <v>2791</v>
      </c>
      <c r="FC6" s="38">
        <v>3270</v>
      </c>
      <c r="FD6" s="38">
        <v>558</v>
      </c>
      <c r="FE6" s="38">
        <v>74</v>
      </c>
    </row>
    <row r="7" spans="1:161" ht="12">
      <c r="A7">
        <v>4</v>
      </c>
      <c r="B7" t="s">
        <v>175</v>
      </c>
      <c r="C7" t="s">
        <v>174</v>
      </c>
      <c r="D7" s="38">
        <v>839</v>
      </c>
      <c r="E7" s="38">
        <v>1062</v>
      </c>
      <c r="F7" s="38">
        <v>407</v>
      </c>
      <c r="G7" s="38">
        <v>3644</v>
      </c>
      <c r="H7" s="38">
        <v>4841</v>
      </c>
      <c r="I7" s="38">
        <v>2573</v>
      </c>
      <c r="J7" s="38">
        <v>835</v>
      </c>
      <c r="K7" s="38">
        <v>549</v>
      </c>
      <c r="L7" s="38">
        <v>272</v>
      </c>
      <c r="M7" s="38">
        <v>36.48</v>
      </c>
      <c r="N7" s="38">
        <v>33</v>
      </c>
      <c r="O7" s="38">
        <v>1734</v>
      </c>
      <c r="P7" s="38">
        <v>5511</v>
      </c>
      <c r="Q7" s="38">
        <v>1</v>
      </c>
      <c r="R7" s="38">
        <v>6961</v>
      </c>
      <c r="S7" s="38">
        <v>285</v>
      </c>
      <c r="T7" s="38">
        <v>1702</v>
      </c>
      <c r="U7" s="38">
        <v>2881</v>
      </c>
      <c r="V7" s="38">
        <v>1182</v>
      </c>
      <c r="W7" s="38">
        <v>1196</v>
      </c>
      <c r="X7" s="38">
        <v>737</v>
      </c>
      <c r="Y7" s="38">
        <v>1695</v>
      </c>
      <c r="Z7" s="38">
        <v>222</v>
      </c>
      <c r="AA7" s="38">
        <v>893</v>
      </c>
      <c r="AB7" s="38">
        <v>797</v>
      </c>
      <c r="AC7" s="38">
        <v>782</v>
      </c>
      <c r="AD7" s="38">
        <v>107</v>
      </c>
      <c r="AE7" s="38">
        <v>190</v>
      </c>
      <c r="AF7" s="38">
        <v>170</v>
      </c>
      <c r="AG7" s="38">
        <v>127</v>
      </c>
      <c r="AH7" s="38">
        <v>16</v>
      </c>
      <c r="AI7" s="38">
        <v>16</v>
      </c>
      <c r="AJ7" s="38">
        <v>1209</v>
      </c>
      <c r="AK7" s="38">
        <v>8569</v>
      </c>
      <c r="AL7" s="38">
        <v>414</v>
      </c>
      <c r="AM7" s="38">
        <v>4</v>
      </c>
      <c r="AN7" s="38">
        <v>2937</v>
      </c>
      <c r="AO7" s="38">
        <v>138</v>
      </c>
      <c r="AP7" s="38">
        <v>73</v>
      </c>
      <c r="AQ7" s="38">
        <v>172</v>
      </c>
      <c r="AR7" s="38">
        <v>261</v>
      </c>
      <c r="AS7" s="38">
        <v>309</v>
      </c>
      <c r="AT7" s="38">
        <v>452</v>
      </c>
      <c r="AU7" s="38">
        <v>32</v>
      </c>
      <c r="AV7" s="38">
        <v>256</v>
      </c>
      <c r="AW7" s="38">
        <v>431</v>
      </c>
      <c r="AX7" s="38">
        <v>263</v>
      </c>
      <c r="AY7" s="38">
        <v>216</v>
      </c>
      <c r="AZ7" s="38">
        <v>113</v>
      </c>
      <c r="BA7" s="38">
        <v>166</v>
      </c>
      <c r="BB7" s="38">
        <v>216</v>
      </c>
      <c r="BC7" s="38">
        <v>12156</v>
      </c>
      <c r="BD7" s="38">
        <v>84.02571369323287</v>
      </c>
      <c r="BE7" s="38">
        <v>714</v>
      </c>
      <c r="BF7" s="38">
        <v>9098</v>
      </c>
      <c r="BG7" s="38">
        <v>38</v>
      </c>
      <c r="BH7" s="38">
        <v>265</v>
      </c>
      <c r="BI7" s="38">
        <v>640</v>
      </c>
      <c r="BJ7" s="38">
        <v>1324</v>
      </c>
      <c r="BK7" s="38">
        <v>618</v>
      </c>
      <c r="BL7" s="38">
        <v>1044</v>
      </c>
      <c r="BM7" s="38">
        <v>1283</v>
      </c>
      <c r="BN7" s="38">
        <v>712</v>
      </c>
      <c r="BO7" s="38">
        <v>6690</v>
      </c>
      <c r="BP7" s="38">
        <v>1355</v>
      </c>
      <c r="BQ7" s="38">
        <v>2.15</v>
      </c>
      <c r="BR7" s="38">
        <v>8065</v>
      </c>
      <c r="BS7" s="38">
        <v>158</v>
      </c>
      <c r="BT7" s="38">
        <v>191</v>
      </c>
      <c r="BU7" s="38">
        <v>127</v>
      </c>
      <c r="BV7" s="38">
        <v>905</v>
      </c>
      <c r="BW7" s="38">
        <v>28</v>
      </c>
      <c r="BX7" s="38">
        <v>66</v>
      </c>
      <c r="BY7" s="38">
        <v>4228</v>
      </c>
      <c r="BZ7" s="38">
        <v>1254</v>
      </c>
      <c r="CA7" s="38">
        <v>1586</v>
      </c>
      <c r="CB7" s="38">
        <v>1718</v>
      </c>
      <c r="CC7" s="38">
        <v>68</v>
      </c>
      <c r="CD7" s="38">
        <v>529</v>
      </c>
      <c r="CE7" s="38">
        <v>260</v>
      </c>
      <c r="CF7" s="38">
        <v>2489</v>
      </c>
      <c r="CG7" s="38">
        <v>219</v>
      </c>
      <c r="CH7" s="38">
        <v>92</v>
      </c>
      <c r="CI7" s="38">
        <v>231</v>
      </c>
      <c r="CJ7" s="38">
        <v>3649</v>
      </c>
      <c r="CK7" s="38">
        <v>891</v>
      </c>
      <c r="CL7" s="38">
        <v>195</v>
      </c>
      <c r="CM7" s="38">
        <v>95</v>
      </c>
      <c r="CN7" s="38">
        <v>307</v>
      </c>
      <c r="CO7" s="38">
        <v>258</v>
      </c>
      <c r="CP7" s="38">
        <v>23</v>
      </c>
      <c r="CQ7" s="38">
        <v>114</v>
      </c>
      <c r="CR7" s="38">
        <v>96</v>
      </c>
      <c r="CS7" s="38">
        <v>36</v>
      </c>
      <c r="CT7" s="38">
        <v>557</v>
      </c>
      <c r="CU7" s="38">
        <v>3399</v>
      </c>
      <c r="CV7" s="38">
        <v>594</v>
      </c>
      <c r="CW7" s="38">
        <v>162</v>
      </c>
      <c r="CX7" s="38">
        <v>132</v>
      </c>
      <c r="CY7" s="38">
        <v>513</v>
      </c>
      <c r="CZ7" s="38">
        <v>265</v>
      </c>
      <c r="DA7" s="38">
        <v>430</v>
      </c>
      <c r="DB7" s="38">
        <v>137</v>
      </c>
      <c r="DC7" s="38">
        <v>159</v>
      </c>
      <c r="DD7" s="38">
        <v>25</v>
      </c>
      <c r="DE7" s="38">
        <v>5.016447368421053</v>
      </c>
      <c r="DF7" s="38">
        <v>134</v>
      </c>
      <c r="DG7" s="38">
        <v>1312</v>
      </c>
      <c r="DH7" s="38">
        <v>1</v>
      </c>
      <c r="DI7" s="38">
        <v>45</v>
      </c>
      <c r="DJ7" s="38">
        <v>252</v>
      </c>
      <c r="DK7" s="38">
        <v>51</v>
      </c>
      <c r="DL7" s="38">
        <v>13</v>
      </c>
      <c r="DM7" s="38">
        <v>283</v>
      </c>
      <c r="DN7" s="38">
        <v>803</v>
      </c>
      <c r="DO7" s="38">
        <v>240</v>
      </c>
      <c r="DP7" s="38">
        <v>392</v>
      </c>
      <c r="DQ7" s="38">
        <v>973</v>
      </c>
      <c r="DR7" s="38">
        <v>1232</v>
      </c>
      <c r="DS7" s="38">
        <v>235</v>
      </c>
      <c r="DT7" s="38">
        <v>1828</v>
      </c>
      <c r="DU7" s="38">
        <v>465</v>
      </c>
      <c r="DV7" s="38">
        <v>489</v>
      </c>
      <c r="DW7" s="38">
        <v>759</v>
      </c>
      <c r="DX7" s="38">
        <v>818</v>
      </c>
      <c r="DY7" s="38">
        <v>625</v>
      </c>
      <c r="DZ7" s="38">
        <v>3370</v>
      </c>
      <c r="EA7" s="38">
        <v>4124</v>
      </c>
      <c r="EB7" s="38">
        <v>1293</v>
      </c>
      <c r="EC7" s="38">
        <v>823</v>
      </c>
      <c r="ED7" s="38">
        <v>374</v>
      </c>
      <c r="EE7" s="38">
        <v>654</v>
      </c>
      <c r="EF7" s="38">
        <v>413</v>
      </c>
      <c r="EG7" s="38">
        <v>453</v>
      </c>
      <c r="EH7" s="38">
        <v>703</v>
      </c>
      <c r="EI7" s="38">
        <v>565</v>
      </c>
      <c r="EJ7" s="38">
        <v>3219</v>
      </c>
      <c r="EK7" s="38">
        <v>2131</v>
      </c>
      <c r="EL7" s="38">
        <v>758</v>
      </c>
      <c r="EM7" s="38">
        <v>18</v>
      </c>
      <c r="EN7" s="38">
        <v>166</v>
      </c>
      <c r="EO7" s="38">
        <v>1260</v>
      </c>
      <c r="EP7" s="38">
        <v>46</v>
      </c>
      <c r="EQ7" s="38">
        <v>673</v>
      </c>
      <c r="ER7" s="38">
        <v>612</v>
      </c>
      <c r="ES7" s="38">
        <v>56</v>
      </c>
      <c r="ET7" s="38">
        <v>2703</v>
      </c>
      <c r="EU7" s="38">
        <v>8972</v>
      </c>
      <c r="EV7" s="38">
        <v>4365</v>
      </c>
      <c r="EW7" s="38">
        <v>1189</v>
      </c>
      <c r="EX7" s="38">
        <v>401</v>
      </c>
      <c r="EY7" s="38">
        <v>95</v>
      </c>
      <c r="EZ7" s="38">
        <v>1547</v>
      </c>
      <c r="FA7" s="38">
        <v>935</v>
      </c>
      <c r="FB7" s="38">
        <v>2977</v>
      </c>
      <c r="FC7" s="38">
        <v>3096</v>
      </c>
      <c r="FD7" s="38">
        <v>737</v>
      </c>
      <c r="FE7" s="38">
        <v>151</v>
      </c>
    </row>
    <row r="8" spans="1:161" ht="12">
      <c r="A8">
        <v>5</v>
      </c>
      <c r="B8" t="s">
        <v>177</v>
      </c>
      <c r="C8" t="s">
        <v>176</v>
      </c>
      <c r="D8" s="38">
        <v>934</v>
      </c>
      <c r="E8" s="38">
        <v>835</v>
      </c>
      <c r="F8" s="38">
        <v>353</v>
      </c>
      <c r="G8" s="38">
        <v>4165</v>
      </c>
      <c r="H8" s="38">
        <v>5051</v>
      </c>
      <c r="I8" s="38">
        <v>2293</v>
      </c>
      <c r="J8" s="38">
        <v>557</v>
      </c>
      <c r="K8" s="38">
        <v>335</v>
      </c>
      <c r="L8" s="38">
        <v>90</v>
      </c>
      <c r="M8" s="38">
        <v>34.03</v>
      </c>
      <c r="N8" s="38">
        <v>31</v>
      </c>
      <c r="O8" s="38">
        <v>1964</v>
      </c>
      <c r="P8" s="38">
        <v>5028</v>
      </c>
      <c r="Q8" s="38">
        <v>1</v>
      </c>
      <c r="R8" s="38">
        <v>6726</v>
      </c>
      <c r="S8" s="38">
        <v>267</v>
      </c>
      <c r="T8" s="38">
        <v>1754</v>
      </c>
      <c r="U8" s="38">
        <v>2713</v>
      </c>
      <c r="V8" s="38">
        <v>1371</v>
      </c>
      <c r="W8" s="38">
        <v>888</v>
      </c>
      <c r="X8" s="38">
        <v>380</v>
      </c>
      <c r="Y8" s="38">
        <v>1777</v>
      </c>
      <c r="Z8" s="38">
        <v>119</v>
      </c>
      <c r="AA8" s="38">
        <v>794</v>
      </c>
      <c r="AB8" s="38">
        <v>672</v>
      </c>
      <c r="AC8" s="38">
        <v>900</v>
      </c>
      <c r="AD8" s="38">
        <v>98</v>
      </c>
      <c r="AE8" s="38">
        <v>275</v>
      </c>
      <c r="AF8" s="38">
        <v>182</v>
      </c>
      <c r="AG8" s="38">
        <v>131</v>
      </c>
      <c r="AH8" s="38">
        <v>20</v>
      </c>
      <c r="AI8" s="38">
        <v>12</v>
      </c>
      <c r="AJ8" s="38">
        <v>1366</v>
      </c>
      <c r="AK8" s="38">
        <v>8770</v>
      </c>
      <c r="AL8" s="38">
        <v>418</v>
      </c>
      <c r="AM8" s="38">
        <v>4</v>
      </c>
      <c r="AN8" s="38">
        <v>2197</v>
      </c>
      <c r="AO8" s="38">
        <v>190</v>
      </c>
      <c r="AP8" s="38">
        <v>86</v>
      </c>
      <c r="AQ8" s="38">
        <v>196</v>
      </c>
      <c r="AR8" s="38">
        <v>190</v>
      </c>
      <c r="AS8" s="38">
        <v>279</v>
      </c>
      <c r="AT8" s="38">
        <v>231</v>
      </c>
      <c r="AU8" s="38">
        <v>65</v>
      </c>
      <c r="AV8" s="38">
        <v>205</v>
      </c>
      <c r="AW8" s="38">
        <v>341</v>
      </c>
      <c r="AX8" s="38">
        <v>514</v>
      </c>
      <c r="AY8" s="38">
        <v>470</v>
      </c>
      <c r="AZ8" s="38">
        <v>204</v>
      </c>
      <c r="BA8" s="38">
        <v>73</v>
      </c>
      <c r="BB8" s="38">
        <v>180</v>
      </c>
      <c r="BC8" s="38">
        <v>12137</v>
      </c>
      <c r="BD8" s="38">
        <v>86.85415772148275</v>
      </c>
      <c r="BE8" s="38">
        <v>539</v>
      </c>
      <c r="BF8" s="38">
        <v>9857</v>
      </c>
      <c r="BG8" s="38">
        <v>5</v>
      </c>
      <c r="BH8" s="38">
        <v>194</v>
      </c>
      <c r="BI8" s="38">
        <v>632</v>
      </c>
      <c r="BJ8" s="38">
        <v>1183</v>
      </c>
      <c r="BK8" s="38">
        <v>508</v>
      </c>
      <c r="BL8" s="38">
        <v>861</v>
      </c>
      <c r="BM8" s="38">
        <v>919</v>
      </c>
      <c r="BN8" s="38">
        <v>454</v>
      </c>
      <c r="BO8" s="38">
        <v>6556</v>
      </c>
      <c r="BP8" s="38">
        <v>1317</v>
      </c>
      <c r="BQ8" s="38">
        <v>2.16</v>
      </c>
      <c r="BR8" s="38">
        <v>7916</v>
      </c>
      <c r="BS8" s="38">
        <v>133</v>
      </c>
      <c r="BT8" s="38">
        <v>160</v>
      </c>
      <c r="BU8" s="38">
        <v>62</v>
      </c>
      <c r="BV8" s="38">
        <v>659</v>
      </c>
      <c r="BW8" s="38">
        <v>24</v>
      </c>
      <c r="BX8" s="38">
        <v>49</v>
      </c>
      <c r="BY8" s="38">
        <v>4519</v>
      </c>
      <c r="BZ8" s="38">
        <v>1091</v>
      </c>
      <c r="CA8" s="38">
        <v>1085</v>
      </c>
      <c r="CB8" s="38">
        <v>2069</v>
      </c>
      <c r="CC8" s="38">
        <v>120</v>
      </c>
      <c r="CD8" s="38">
        <v>386</v>
      </c>
      <c r="CE8" s="38">
        <v>633</v>
      </c>
      <c r="CF8" s="38">
        <v>2242</v>
      </c>
      <c r="CG8" s="38">
        <v>126</v>
      </c>
      <c r="CH8" s="38">
        <v>65</v>
      </c>
      <c r="CI8" s="38">
        <v>204</v>
      </c>
      <c r="CJ8" s="38">
        <v>3935</v>
      </c>
      <c r="CK8" s="38">
        <v>939</v>
      </c>
      <c r="CL8" s="38">
        <v>214</v>
      </c>
      <c r="CM8" s="38">
        <v>112</v>
      </c>
      <c r="CN8" s="38">
        <v>237</v>
      </c>
      <c r="CO8" s="38">
        <v>212</v>
      </c>
      <c r="CP8" s="38">
        <v>23</v>
      </c>
      <c r="CQ8" s="38">
        <v>161</v>
      </c>
      <c r="CR8" s="38">
        <v>108</v>
      </c>
      <c r="CS8" s="38">
        <v>41</v>
      </c>
      <c r="CT8" s="38">
        <v>511</v>
      </c>
      <c r="CU8" s="38">
        <v>3625</v>
      </c>
      <c r="CV8" s="38">
        <v>566</v>
      </c>
      <c r="CW8" s="38">
        <v>154</v>
      </c>
      <c r="CX8" s="38">
        <v>156</v>
      </c>
      <c r="CY8" s="38">
        <v>365</v>
      </c>
      <c r="CZ8" s="38">
        <v>243</v>
      </c>
      <c r="DA8" s="38">
        <v>342</v>
      </c>
      <c r="DB8" s="38">
        <v>112</v>
      </c>
      <c r="DC8" s="38">
        <v>117</v>
      </c>
      <c r="DD8" s="38">
        <v>33</v>
      </c>
      <c r="DE8" s="38">
        <v>5.653170359052712</v>
      </c>
      <c r="DF8" s="38">
        <v>149</v>
      </c>
      <c r="DG8" s="38">
        <v>917</v>
      </c>
      <c r="DH8" s="38">
        <v>6</v>
      </c>
      <c r="DI8" s="38">
        <v>22</v>
      </c>
      <c r="DJ8" s="38">
        <v>229</v>
      </c>
      <c r="DK8" s="38">
        <v>35</v>
      </c>
      <c r="DL8" s="38">
        <v>11</v>
      </c>
      <c r="DM8" s="38">
        <v>315</v>
      </c>
      <c r="DN8" s="38">
        <v>827</v>
      </c>
      <c r="DO8" s="38">
        <v>252</v>
      </c>
      <c r="DP8" s="38">
        <v>450</v>
      </c>
      <c r="DQ8" s="38">
        <v>1052</v>
      </c>
      <c r="DR8" s="38">
        <v>1343</v>
      </c>
      <c r="DS8" s="38">
        <v>297</v>
      </c>
      <c r="DT8" s="38">
        <v>2091</v>
      </c>
      <c r="DU8" s="38">
        <v>568</v>
      </c>
      <c r="DV8" s="38">
        <v>423</v>
      </c>
      <c r="DW8" s="38">
        <v>721</v>
      </c>
      <c r="DX8" s="38">
        <v>749</v>
      </c>
      <c r="DY8" s="38">
        <v>617</v>
      </c>
      <c r="DZ8" s="38">
        <v>3180</v>
      </c>
      <c r="EA8" s="38">
        <v>4281</v>
      </c>
      <c r="EB8" s="38">
        <v>1319</v>
      </c>
      <c r="EC8" s="38">
        <v>874</v>
      </c>
      <c r="ED8" s="38">
        <v>404</v>
      </c>
      <c r="EE8" s="38">
        <v>674</v>
      </c>
      <c r="EF8" s="38">
        <v>499</v>
      </c>
      <c r="EG8" s="38">
        <v>414</v>
      </c>
      <c r="EH8" s="38">
        <v>691</v>
      </c>
      <c r="EI8" s="38">
        <v>488</v>
      </c>
      <c r="EJ8" s="38">
        <v>1918</v>
      </c>
      <c r="EK8" s="38">
        <v>3443</v>
      </c>
      <c r="EL8" s="38">
        <v>1145</v>
      </c>
      <c r="EM8" s="38">
        <v>21</v>
      </c>
      <c r="EN8" s="38">
        <v>264</v>
      </c>
      <c r="EO8" s="38">
        <v>1156</v>
      </c>
      <c r="EP8" s="38">
        <v>58</v>
      </c>
      <c r="EQ8" s="38">
        <v>767</v>
      </c>
      <c r="ER8" s="38">
        <v>704</v>
      </c>
      <c r="ES8" s="38">
        <v>44</v>
      </c>
      <c r="ET8" s="38">
        <v>2328</v>
      </c>
      <c r="EU8" s="38">
        <v>9038</v>
      </c>
      <c r="EV8" s="38">
        <v>4100</v>
      </c>
      <c r="EW8" s="38">
        <v>1046</v>
      </c>
      <c r="EX8" s="38">
        <v>314</v>
      </c>
      <c r="EY8" s="38">
        <v>115</v>
      </c>
      <c r="EZ8" s="38">
        <v>1258</v>
      </c>
      <c r="FA8" s="38">
        <v>726</v>
      </c>
      <c r="FB8" s="38">
        <v>3114</v>
      </c>
      <c r="FC8" s="38">
        <v>2934</v>
      </c>
      <c r="FD8" s="38">
        <v>604</v>
      </c>
      <c r="FE8" s="38">
        <v>74</v>
      </c>
    </row>
    <row r="9" spans="1:161" ht="12">
      <c r="A9">
        <v>6</v>
      </c>
      <c r="B9" t="s">
        <v>179</v>
      </c>
      <c r="C9" t="s">
        <v>178</v>
      </c>
      <c r="D9" s="38">
        <v>1241</v>
      </c>
      <c r="E9" s="38">
        <v>1977</v>
      </c>
      <c r="F9" s="38">
        <v>977</v>
      </c>
      <c r="G9" s="38">
        <v>2455</v>
      </c>
      <c r="H9" s="38">
        <v>4075</v>
      </c>
      <c r="I9" s="38">
        <v>3252</v>
      </c>
      <c r="J9" s="38">
        <v>813</v>
      </c>
      <c r="K9" s="38">
        <v>497</v>
      </c>
      <c r="L9" s="38">
        <v>217</v>
      </c>
      <c r="M9" s="38">
        <v>34.57</v>
      </c>
      <c r="N9" s="38">
        <v>33</v>
      </c>
      <c r="O9" s="38">
        <v>3104</v>
      </c>
      <c r="P9" s="38">
        <v>3176</v>
      </c>
      <c r="Q9" s="38">
        <v>0</v>
      </c>
      <c r="R9" s="38">
        <v>5953</v>
      </c>
      <c r="S9" s="38">
        <v>327</v>
      </c>
      <c r="T9" s="38">
        <v>1249</v>
      </c>
      <c r="U9" s="38">
        <v>1625</v>
      </c>
      <c r="V9" s="38">
        <v>1896</v>
      </c>
      <c r="W9" s="38">
        <v>1183</v>
      </c>
      <c r="X9" s="38">
        <v>595</v>
      </c>
      <c r="Y9" s="38">
        <v>1260</v>
      </c>
      <c r="Z9" s="38">
        <v>135</v>
      </c>
      <c r="AA9" s="38">
        <v>675</v>
      </c>
      <c r="AB9" s="38">
        <v>973</v>
      </c>
      <c r="AC9" s="38">
        <v>341</v>
      </c>
      <c r="AD9" s="38">
        <v>218</v>
      </c>
      <c r="AE9" s="38">
        <v>543</v>
      </c>
      <c r="AF9" s="38">
        <v>255</v>
      </c>
      <c r="AG9" s="38">
        <v>323</v>
      </c>
      <c r="AH9" s="38">
        <v>15</v>
      </c>
      <c r="AI9" s="38">
        <v>18</v>
      </c>
      <c r="AJ9" s="38">
        <v>602</v>
      </c>
      <c r="AK9" s="38">
        <v>6363</v>
      </c>
      <c r="AL9" s="38">
        <v>365</v>
      </c>
      <c r="AM9" s="38">
        <v>16</v>
      </c>
      <c r="AN9" s="38">
        <v>2075</v>
      </c>
      <c r="AO9" s="38">
        <v>361</v>
      </c>
      <c r="AP9" s="38">
        <v>173</v>
      </c>
      <c r="AQ9" s="38">
        <v>195</v>
      </c>
      <c r="AR9" s="38">
        <v>277</v>
      </c>
      <c r="AS9" s="38">
        <v>712</v>
      </c>
      <c r="AT9" s="38">
        <v>827</v>
      </c>
      <c r="AU9" s="38">
        <v>81</v>
      </c>
      <c r="AV9" s="38">
        <v>142</v>
      </c>
      <c r="AW9" s="38">
        <v>789</v>
      </c>
      <c r="AX9" s="38">
        <v>1151</v>
      </c>
      <c r="AY9" s="38">
        <v>1237</v>
      </c>
      <c r="AZ9" s="38">
        <v>448</v>
      </c>
      <c r="BA9" s="38">
        <v>71</v>
      </c>
      <c r="BB9" s="38">
        <v>221</v>
      </c>
      <c r="BC9" s="38">
        <v>11432</v>
      </c>
      <c r="BD9" s="38">
        <v>77.67887477067336</v>
      </c>
      <c r="BE9" s="38">
        <v>933</v>
      </c>
      <c r="BF9" s="38">
        <v>9807</v>
      </c>
      <c r="BG9" s="38">
        <v>5</v>
      </c>
      <c r="BH9" s="38">
        <v>331</v>
      </c>
      <c r="BI9" s="38">
        <v>1173</v>
      </c>
      <c r="BJ9" s="38">
        <v>1482</v>
      </c>
      <c r="BK9" s="38">
        <v>693</v>
      </c>
      <c r="BL9" s="38">
        <v>940</v>
      </c>
      <c r="BM9" s="38">
        <v>780</v>
      </c>
      <c r="BN9" s="38">
        <v>293</v>
      </c>
      <c r="BO9" s="38">
        <v>5796</v>
      </c>
      <c r="BP9" s="38">
        <v>1099</v>
      </c>
      <c r="BQ9" s="38">
        <v>2.56</v>
      </c>
      <c r="BR9" s="38">
        <v>7480</v>
      </c>
      <c r="BS9" s="38">
        <v>101</v>
      </c>
      <c r="BT9" s="38">
        <v>669</v>
      </c>
      <c r="BU9" s="38">
        <v>52</v>
      </c>
      <c r="BV9" s="38">
        <v>1966</v>
      </c>
      <c r="BW9" s="38">
        <v>102</v>
      </c>
      <c r="BX9" s="38">
        <v>66</v>
      </c>
      <c r="BY9" s="38">
        <v>3726</v>
      </c>
      <c r="BZ9" s="38">
        <v>1342</v>
      </c>
      <c r="CA9" s="38">
        <v>1203</v>
      </c>
      <c r="CB9" s="38">
        <v>2008</v>
      </c>
      <c r="CC9" s="38">
        <v>61</v>
      </c>
      <c r="CD9" s="38">
        <v>483</v>
      </c>
      <c r="CE9" s="38">
        <v>516</v>
      </c>
      <c r="CF9" s="38">
        <v>1556</v>
      </c>
      <c r="CG9" s="38">
        <v>65</v>
      </c>
      <c r="CH9" s="38">
        <v>61</v>
      </c>
      <c r="CI9" s="38">
        <v>357</v>
      </c>
      <c r="CJ9" s="38">
        <v>2303</v>
      </c>
      <c r="CK9" s="38">
        <v>1049</v>
      </c>
      <c r="CL9" s="38">
        <v>360</v>
      </c>
      <c r="CM9" s="38">
        <v>215</v>
      </c>
      <c r="CN9" s="38">
        <v>386</v>
      </c>
      <c r="CO9" s="38">
        <v>372</v>
      </c>
      <c r="CP9" s="38">
        <v>52</v>
      </c>
      <c r="CQ9" s="38">
        <v>201</v>
      </c>
      <c r="CR9" s="38">
        <v>154</v>
      </c>
      <c r="CS9" s="38">
        <v>79</v>
      </c>
      <c r="CT9" s="38">
        <v>889</v>
      </c>
      <c r="CU9" s="38">
        <v>2091</v>
      </c>
      <c r="CV9" s="38">
        <v>545</v>
      </c>
      <c r="CW9" s="38">
        <v>258</v>
      </c>
      <c r="CX9" s="38">
        <v>298</v>
      </c>
      <c r="CY9" s="38">
        <v>527</v>
      </c>
      <c r="CZ9" s="38">
        <v>441</v>
      </c>
      <c r="DA9" s="38">
        <v>504</v>
      </c>
      <c r="DB9" s="38">
        <v>178</v>
      </c>
      <c r="DC9" s="38">
        <v>192</v>
      </c>
      <c r="DD9" s="38">
        <v>46</v>
      </c>
      <c r="DE9" s="38">
        <v>6.7458175930922835</v>
      </c>
      <c r="DF9" s="38">
        <v>330</v>
      </c>
      <c r="DG9" s="38">
        <v>1220</v>
      </c>
      <c r="DH9" s="38">
        <v>4</v>
      </c>
      <c r="DI9" s="38">
        <v>8</v>
      </c>
      <c r="DJ9" s="38">
        <v>185</v>
      </c>
      <c r="DK9" s="38">
        <v>16</v>
      </c>
      <c r="DL9" s="38">
        <v>24</v>
      </c>
      <c r="DM9" s="38">
        <v>553</v>
      </c>
      <c r="DN9" s="38">
        <v>903</v>
      </c>
      <c r="DO9" s="38">
        <v>297</v>
      </c>
      <c r="DP9" s="38">
        <v>437</v>
      </c>
      <c r="DQ9" s="38">
        <v>571</v>
      </c>
      <c r="DR9" s="38">
        <v>315</v>
      </c>
      <c r="DS9" s="38">
        <v>165</v>
      </c>
      <c r="DT9" s="38">
        <v>741</v>
      </c>
      <c r="DU9" s="38">
        <v>510</v>
      </c>
      <c r="DV9" s="38">
        <v>397</v>
      </c>
      <c r="DW9" s="38">
        <v>877</v>
      </c>
      <c r="DX9" s="38">
        <v>1040</v>
      </c>
      <c r="DY9" s="38">
        <v>537</v>
      </c>
      <c r="DZ9" s="38">
        <v>1314</v>
      </c>
      <c r="EA9" s="38">
        <v>2988</v>
      </c>
      <c r="EB9" s="38">
        <v>1206</v>
      </c>
      <c r="EC9" s="38">
        <v>1283</v>
      </c>
      <c r="ED9" s="38">
        <v>506</v>
      </c>
      <c r="EE9" s="38">
        <v>1132</v>
      </c>
      <c r="EF9" s="38">
        <v>753</v>
      </c>
      <c r="EG9" s="38">
        <v>913</v>
      </c>
      <c r="EH9" s="38">
        <v>1277</v>
      </c>
      <c r="EI9" s="38">
        <v>379</v>
      </c>
      <c r="EJ9" s="38">
        <v>1914</v>
      </c>
      <c r="EK9" s="38">
        <v>968</v>
      </c>
      <c r="EL9" s="38">
        <v>1191</v>
      </c>
      <c r="EM9" s="38">
        <v>16</v>
      </c>
      <c r="EN9" s="38">
        <v>119</v>
      </c>
      <c r="EO9" s="38">
        <v>1755</v>
      </c>
      <c r="EP9" s="38">
        <v>99</v>
      </c>
      <c r="EQ9" s="38">
        <v>546</v>
      </c>
      <c r="ER9" s="38">
        <v>545</v>
      </c>
      <c r="ES9" s="38">
        <v>48</v>
      </c>
      <c r="ET9" s="38">
        <v>3792</v>
      </c>
      <c r="EU9" s="38">
        <v>7908</v>
      </c>
      <c r="EV9" s="38">
        <v>5136</v>
      </c>
      <c r="EW9" s="38">
        <v>1796</v>
      </c>
      <c r="EX9" s="38">
        <v>525</v>
      </c>
      <c r="EY9" s="38">
        <v>139</v>
      </c>
      <c r="EZ9" s="38">
        <v>2085</v>
      </c>
      <c r="FA9" s="38">
        <v>1226</v>
      </c>
      <c r="FB9" s="38">
        <v>2461</v>
      </c>
      <c r="FC9" s="38">
        <v>2698</v>
      </c>
      <c r="FD9" s="38">
        <v>665</v>
      </c>
      <c r="FE9" s="38">
        <v>129</v>
      </c>
    </row>
    <row r="10" spans="1:161" ht="12">
      <c r="A10">
        <v>7</v>
      </c>
      <c r="B10" t="s">
        <v>181</v>
      </c>
      <c r="C10" t="s">
        <v>180</v>
      </c>
      <c r="D10" s="38">
        <v>1195</v>
      </c>
      <c r="E10" s="38">
        <v>1398</v>
      </c>
      <c r="F10" s="38">
        <v>658</v>
      </c>
      <c r="G10" s="38">
        <v>3412</v>
      </c>
      <c r="H10" s="38">
        <v>4708</v>
      </c>
      <c r="I10" s="38">
        <v>2494</v>
      </c>
      <c r="J10" s="38">
        <v>721</v>
      </c>
      <c r="K10" s="38">
        <v>467</v>
      </c>
      <c r="L10" s="38">
        <v>145</v>
      </c>
      <c r="M10" s="38">
        <v>33.81</v>
      </c>
      <c r="N10" s="38">
        <v>32</v>
      </c>
      <c r="O10" s="38">
        <v>3151</v>
      </c>
      <c r="P10" s="38">
        <v>3207</v>
      </c>
      <c r="Q10" s="38">
        <v>0</v>
      </c>
      <c r="R10" s="38">
        <v>6100</v>
      </c>
      <c r="S10" s="38">
        <v>258</v>
      </c>
      <c r="T10" s="38">
        <v>1069</v>
      </c>
      <c r="U10" s="38">
        <v>2700</v>
      </c>
      <c r="V10" s="38">
        <v>1631</v>
      </c>
      <c r="W10" s="38">
        <v>700</v>
      </c>
      <c r="X10" s="38">
        <v>449</v>
      </c>
      <c r="Y10" s="38">
        <v>1231</v>
      </c>
      <c r="Z10" s="38">
        <v>136</v>
      </c>
      <c r="AA10" s="38">
        <v>679</v>
      </c>
      <c r="AB10" s="38">
        <v>807</v>
      </c>
      <c r="AC10" s="38">
        <v>535</v>
      </c>
      <c r="AD10" s="38">
        <v>163</v>
      </c>
      <c r="AE10" s="38">
        <v>503</v>
      </c>
      <c r="AF10" s="38">
        <v>265</v>
      </c>
      <c r="AG10" s="38">
        <v>251</v>
      </c>
      <c r="AH10" s="38">
        <v>71</v>
      </c>
      <c r="AI10" s="38">
        <v>21</v>
      </c>
      <c r="AJ10" s="38">
        <v>989</v>
      </c>
      <c r="AK10" s="38">
        <v>5699</v>
      </c>
      <c r="AL10" s="38">
        <v>389</v>
      </c>
      <c r="AM10" s="38">
        <v>13</v>
      </c>
      <c r="AN10" s="38">
        <v>2043</v>
      </c>
      <c r="AO10" s="38">
        <v>291</v>
      </c>
      <c r="AP10" s="38">
        <v>119</v>
      </c>
      <c r="AQ10" s="38">
        <v>227</v>
      </c>
      <c r="AR10" s="38">
        <v>242</v>
      </c>
      <c r="AS10" s="38">
        <v>1019</v>
      </c>
      <c r="AT10" s="38">
        <v>1072</v>
      </c>
      <c r="AU10" s="38">
        <v>160</v>
      </c>
      <c r="AV10" s="38">
        <v>215</v>
      </c>
      <c r="AW10" s="38">
        <v>1179</v>
      </c>
      <c r="AX10" s="38">
        <v>912</v>
      </c>
      <c r="AY10" s="38">
        <v>860</v>
      </c>
      <c r="AZ10" s="38">
        <v>435</v>
      </c>
      <c r="BA10" s="38">
        <v>127</v>
      </c>
      <c r="BB10" s="38">
        <v>196</v>
      </c>
      <c r="BC10" s="38">
        <v>10626</v>
      </c>
      <c r="BD10" s="38">
        <v>73.6433571280061</v>
      </c>
      <c r="BE10" s="38">
        <v>1067</v>
      </c>
      <c r="BF10" s="38">
        <v>8749</v>
      </c>
      <c r="BG10" s="38">
        <v>5</v>
      </c>
      <c r="BH10" s="38">
        <v>268</v>
      </c>
      <c r="BI10" s="38">
        <v>1099</v>
      </c>
      <c r="BJ10" s="38">
        <v>1640</v>
      </c>
      <c r="BK10" s="38">
        <v>810</v>
      </c>
      <c r="BL10" s="38">
        <v>1129</v>
      </c>
      <c r="BM10" s="38">
        <v>1055</v>
      </c>
      <c r="BN10" s="38">
        <v>443</v>
      </c>
      <c r="BO10" s="38">
        <v>5896</v>
      </c>
      <c r="BP10" s="38">
        <v>1245</v>
      </c>
      <c r="BQ10" s="38">
        <v>2.48</v>
      </c>
      <c r="BR10" s="38">
        <v>6574</v>
      </c>
      <c r="BS10" s="38">
        <v>111</v>
      </c>
      <c r="BT10" s="38">
        <v>1091</v>
      </c>
      <c r="BU10" s="38">
        <v>31</v>
      </c>
      <c r="BV10" s="38">
        <v>2414</v>
      </c>
      <c r="BW10" s="38">
        <v>61</v>
      </c>
      <c r="BX10" s="38">
        <v>63</v>
      </c>
      <c r="BY10" s="38">
        <v>3697</v>
      </c>
      <c r="BZ10" s="38">
        <v>1156</v>
      </c>
      <c r="CA10" s="38">
        <v>1048</v>
      </c>
      <c r="CB10" s="38">
        <v>1626</v>
      </c>
      <c r="CC10" s="38">
        <v>90</v>
      </c>
      <c r="CD10" s="38">
        <v>575</v>
      </c>
      <c r="CE10" s="38">
        <v>508</v>
      </c>
      <c r="CF10" s="38">
        <v>2089</v>
      </c>
      <c r="CG10" s="38">
        <v>95</v>
      </c>
      <c r="CH10" s="38">
        <v>69</v>
      </c>
      <c r="CI10" s="38">
        <v>397</v>
      </c>
      <c r="CJ10" s="38">
        <v>2734</v>
      </c>
      <c r="CK10" s="38">
        <v>928</v>
      </c>
      <c r="CL10" s="38">
        <v>297</v>
      </c>
      <c r="CM10" s="38">
        <v>221</v>
      </c>
      <c r="CN10" s="38">
        <v>312</v>
      </c>
      <c r="CO10" s="38">
        <v>411</v>
      </c>
      <c r="CP10" s="38">
        <v>56</v>
      </c>
      <c r="CQ10" s="38">
        <v>186</v>
      </c>
      <c r="CR10" s="38">
        <v>156</v>
      </c>
      <c r="CS10" s="38">
        <v>60</v>
      </c>
      <c r="CT10" s="38">
        <v>777</v>
      </c>
      <c r="CU10" s="38">
        <v>2636</v>
      </c>
      <c r="CV10" s="38">
        <v>428</v>
      </c>
      <c r="CW10" s="38">
        <v>239</v>
      </c>
      <c r="CX10" s="38">
        <v>225</v>
      </c>
      <c r="CY10" s="38">
        <v>462</v>
      </c>
      <c r="CZ10" s="38">
        <v>496</v>
      </c>
      <c r="DA10" s="38">
        <v>513</v>
      </c>
      <c r="DB10" s="38">
        <v>209</v>
      </c>
      <c r="DC10" s="38">
        <v>187</v>
      </c>
      <c r="DD10" s="38">
        <v>58</v>
      </c>
      <c r="DE10" s="38">
        <v>6.570155902004454</v>
      </c>
      <c r="DF10" s="38">
        <v>344</v>
      </c>
      <c r="DG10" s="38">
        <v>1084</v>
      </c>
      <c r="DH10" s="38">
        <v>1</v>
      </c>
      <c r="DI10" s="38">
        <v>9</v>
      </c>
      <c r="DJ10" s="38">
        <v>180</v>
      </c>
      <c r="DK10" s="38">
        <v>17</v>
      </c>
      <c r="DL10" s="38">
        <v>20</v>
      </c>
      <c r="DM10" s="38">
        <v>476</v>
      </c>
      <c r="DN10" s="38">
        <v>1019</v>
      </c>
      <c r="DO10" s="38">
        <v>296</v>
      </c>
      <c r="DP10" s="38">
        <v>564</v>
      </c>
      <c r="DQ10" s="38">
        <v>750</v>
      </c>
      <c r="DR10" s="38">
        <v>490</v>
      </c>
      <c r="DS10" s="38">
        <v>149</v>
      </c>
      <c r="DT10" s="38">
        <v>919</v>
      </c>
      <c r="DU10" s="38">
        <v>523</v>
      </c>
      <c r="DV10" s="38">
        <v>388</v>
      </c>
      <c r="DW10" s="38">
        <v>766</v>
      </c>
      <c r="DX10" s="38">
        <v>1097</v>
      </c>
      <c r="DY10" s="38">
        <v>555</v>
      </c>
      <c r="DZ10" s="38">
        <v>1558</v>
      </c>
      <c r="EA10" s="38">
        <v>3142</v>
      </c>
      <c r="EB10" s="38">
        <v>1247</v>
      </c>
      <c r="EC10" s="38">
        <v>1130</v>
      </c>
      <c r="ED10" s="38">
        <v>549</v>
      </c>
      <c r="EE10" s="38">
        <v>1189</v>
      </c>
      <c r="EF10" s="38">
        <v>824</v>
      </c>
      <c r="EG10" s="38">
        <v>927</v>
      </c>
      <c r="EH10" s="38">
        <v>1304</v>
      </c>
      <c r="EI10" s="38">
        <v>303</v>
      </c>
      <c r="EJ10" s="38">
        <v>3498</v>
      </c>
      <c r="EK10" s="38">
        <v>615</v>
      </c>
      <c r="EL10" s="38">
        <v>987</v>
      </c>
      <c r="EM10" s="38">
        <v>16</v>
      </c>
      <c r="EN10" s="38">
        <v>111</v>
      </c>
      <c r="EO10" s="38">
        <v>1284</v>
      </c>
      <c r="EP10" s="38">
        <v>69</v>
      </c>
      <c r="EQ10" s="38">
        <v>454</v>
      </c>
      <c r="ER10" s="38">
        <v>840</v>
      </c>
      <c r="ES10" s="38">
        <v>42</v>
      </c>
      <c r="ET10" s="38">
        <v>3651</v>
      </c>
      <c r="EU10" s="38">
        <v>7748</v>
      </c>
      <c r="EV10" s="38">
        <v>5205</v>
      </c>
      <c r="EW10" s="38">
        <v>1560</v>
      </c>
      <c r="EX10" s="38">
        <v>530</v>
      </c>
      <c r="EY10" s="38">
        <v>155</v>
      </c>
      <c r="EZ10" s="38">
        <v>1978</v>
      </c>
      <c r="FA10" s="38">
        <v>1123</v>
      </c>
      <c r="FB10" s="38">
        <v>3090</v>
      </c>
      <c r="FC10" s="38">
        <v>2508</v>
      </c>
      <c r="FD10" s="38">
        <v>443</v>
      </c>
      <c r="FE10" s="38">
        <v>59</v>
      </c>
    </row>
    <row r="11" spans="1:161" ht="12">
      <c r="A11">
        <v>8</v>
      </c>
      <c r="B11" t="s">
        <v>183</v>
      </c>
      <c r="C11" t="s">
        <v>182</v>
      </c>
      <c r="D11" s="38">
        <v>1118</v>
      </c>
      <c r="E11" s="38">
        <v>1655</v>
      </c>
      <c r="F11" s="38">
        <v>767</v>
      </c>
      <c r="G11" s="38">
        <v>3740</v>
      </c>
      <c r="H11" s="38">
        <v>4151</v>
      </c>
      <c r="I11" s="38">
        <v>2620</v>
      </c>
      <c r="J11" s="38">
        <v>738</v>
      </c>
      <c r="K11" s="38">
        <v>415</v>
      </c>
      <c r="L11" s="38">
        <v>154</v>
      </c>
      <c r="M11" s="38">
        <v>33.42</v>
      </c>
      <c r="N11" s="38">
        <v>31</v>
      </c>
      <c r="O11" s="38">
        <v>1309</v>
      </c>
      <c r="P11" s="38">
        <v>5635</v>
      </c>
      <c r="Q11" s="38">
        <v>2</v>
      </c>
      <c r="R11" s="38">
        <v>6756</v>
      </c>
      <c r="S11" s="38">
        <v>190</v>
      </c>
      <c r="T11" s="38">
        <v>2069</v>
      </c>
      <c r="U11" s="38">
        <v>2798</v>
      </c>
      <c r="V11" s="38">
        <v>1339</v>
      </c>
      <c r="W11" s="38">
        <v>550</v>
      </c>
      <c r="X11" s="38">
        <v>588</v>
      </c>
      <c r="Y11" s="38">
        <v>1841</v>
      </c>
      <c r="Z11" s="38">
        <v>117</v>
      </c>
      <c r="AA11" s="38">
        <v>512</v>
      </c>
      <c r="AB11" s="38">
        <v>606</v>
      </c>
      <c r="AC11" s="38">
        <v>458</v>
      </c>
      <c r="AD11" s="38">
        <v>161</v>
      </c>
      <c r="AE11" s="38">
        <v>822</v>
      </c>
      <c r="AF11" s="38">
        <v>343</v>
      </c>
      <c r="AG11" s="38">
        <v>232</v>
      </c>
      <c r="AH11" s="38">
        <v>22</v>
      </c>
      <c r="AI11" s="38">
        <v>10</v>
      </c>
      <c r="AJ11" s="38">
        <v>1044</v>
      </c>
      <c r="AK11" s="38">
        <v>5908</v>
      </c>
      <c r="AL11" s="38">
        <v>302</v>
      </c>
      <c r="AM11" s="38">
        <v>5</v>
      </c>
      <c r="AN11" s="38">
        <v>2308</v>
      </c>
      <c r="AO11" s="38">
        <v>430</v>
      </c>
      <c r="AP11" s="38">
        <v>171</v>
      </c>
      <c r="AQ11" s="38">
        <v>130</v>
      </c>
      <c r="AR11" s="38">
        <v>312</v>
      </c>
      <c r="AS11" s="38">
        <v>292</v>
      </c>
      <c r="AT11" s="38">
        <v>284</v>
      </c>
      <c r="AU11" s="38">
        <v>103</v>
      </c>
      <c r="AV11" s="38">
        <v>172</v>
      </c>
      <c r="AW11" s="38">
        <v>501</v>
      </c>
      <c r="AX11" s="38">
        <v>1988</v>
      </c>
      <c r="AY11" s="38">
        <v>1338</v>
      </c>
      <c r="AZ11" s="38">
        <v>694</v>
      </c>
      <c r="BA11" s="38">
        <v>146</v>
      </c>
      <c r="BB11" s="38">
        <v>274</v>
      </c>
      <c r="BC11" s="38">
        <v>11580</v>
      </c>
      <c r="BD11" s="38">
        <v>78.76479390559108</v>
      </c>
      <c r="BE11" s="38">
        <v>1033</v>
      </c>
      <c r="BF11" s="38">
        <v>9268</v>
      </c>
      <c r="BG11" s="38">
        <v>9</v>
      </c>
      <c r="BH11" s="38">
        <v>252</v>
      </c>
      <c r="BI11" s="38">
        <v>815</v>
      </c>
      <c r="BJ11" s="38">
        <v>2034</v>
      </c>
      <c r="BK11" s="38">
        <v>753</v>
      </c>
      <c r="BL11" s="38">
        <v>803</v>
      </c>
      <c r="BM11" s="38">
        <v>926</v>
      </c>
      <c r="BN11" s="38">
        <v>498</v>
      </c>
      <c r="BO11" s="38">
        <v>6583</v>
      </c>
      <c r="BP11" s="38">
        <v>1998</v>
      </c>
      <c r="BQ11" s="38">
        <v>2.27</v>
      </c>
      <c r="BR11" s="38">
        <v>8319</v>
      </c>
      <c r="BS11" s="38">
        <v>125</v>
      </c>
      <c r="BT11" s="38">
        <v>177</v>
      </c>
      <c r="BU11" s="38">
        <v>37</v>
      </c>
      <c r="BV11" s="38">
        <v>1560</v>
      </c>
      <c r="BW11" s="38">
        <v>42</v>
      </c>
      <c r="BX11" s="38">
        <v>81</v>
      </c>
      <c r="BY11" s="38">
        <v>3610</v>
      </c>
      <c r="BZ11" s="38">
        <v>1407</v>
      </c>
      <c r="CA11" s="38">
        <v>709</v>
      </c>
      <c r="CB11" s="38">
        <v>1208</v>
      </c>
      <c r="CC11" s="38">
        <v>125</v>
      </c>
      <c r="CD11" s="38">
        <v>2788</v>
      </c>
      <c r="CE11" s="38">
        <v>389</v>
      </c>
      <c r="CF11" s="38">
        <v>1402</v>
      </c>
      <c r="CG11" s="38">
        <v>71</v>
      </c>
      <c r="CH11" s="38">
        <v>64</v>
      </c>
      <c r="CI11" s="38">
        <v>348</v>
      </c>
      <c r="CJ11" s="38">
        <v>2671</v>
      </c>
      <c r="CK11" s="38">
        <v>680</v>
      </c>
      <c r="CL11" s="38">
        <v>372</v>
      </c>
      <c r="CM11" s="38">
        <v>153</v>
      </c>
      <c r="CN11" s="38">
        <v>312</v>
      </c>
      <c r="CO11" s="38">
        <v>346</v>
      </c>
      <c r="CP11" s="38">
        <v>56</v>
      </c>
      <c r="CQ11" s="38">
        <v>329</v>
      </c>
      <c r="CR11" s="38">
        <v>171</v>
      </c>
      <c r="CS11" s="38">
        <v>91</v>
      </c>
      <c r="CT11" s="38">
        <v>837</v>
      </c>
      <c r="CU11" s="38">
        <v>2777</v>
      </c>
      <c r="CV11" s="38">
        <v>412</v>
      </c>
      <c r="CW11" s="38">
        <v>344</v>
      </c>
      <c r="CX11" s="38">
        <v>238</v>
      </c>
      <c r="CY11" s="38">
        <v>469</v>
      </c>
      <c r="CZ11" s="38">
        <v>446</v>
      </c>
      <c r="DA11" s="38">
        <v>467</v>
      </c>
      <c r="DB11" s="38">
        <v>220</v>
      </c>
      <c r="DC11" s="38">
        <v>229</v>
      </c>
      <c r="DD11" s="38">
        <v>79</v>
      </c>
      <c r="DE11" s="38">
        <v>8.551307847082496</v>
      </c>
      <c r="DF11" s="38">
        <v>529</v>
      </c>
      <c r="DG11" s="38">
        <v>1469</v>
      </c>
      <c r="DH11" s="38">
        <v>2</v>
      </c>
      <c r="DI11" s="38">
        <v>19</v>
      </c>
      <c r="DJ11" s="38">
        <v>187</v>
      </c>
      <c r="DK11" s="38">
        <v>19</v>
      </c>
      <c r="DL11" s="38">
        <v>21</v>
      </c>
      <c r="DM11" s="38">
        <v>355</v>
      </c>
      <c r="DN11" s="38">
        <v>1014</v>
      </c>
      <c r="DO11" s="38">
        <v>392</v>
      </c>
      <c r="DP11" s="38">
        <v>742</v>
      </c>
      <c r="DQ11" s="38">
        <v>560</v>
      </c>
      <c r="DR11" s="38">
        <v>546</v>
      </c>
      <c r="DS11" s="38">
        <v>176</v>
      </c>
      <c r="DT11" s="38">
        <v>1064</v>
      </c>
      <c r="DU11" s="38">
        <v>506</v>
      </c>
      <c r="DV11" s="38">
        <v>324</v>
      </c>
      <c r="DW11" s="38">
        <v>641</v>
      </c>
      <c r="DX11" s="38">
        <v>881</v>
      </c>
      <c r="DY11" s="38">
        <v>554</v>
      </c>
      <c r="DZ11" s="38">
        <v>1488</v>
      </c>
      <c r="EA11" s="38">
        <v>3036</v>
      </c>
      <c r="EB11" s="38">
        <v>1321</v>
      </c>
      <c r="EC11" s="38">
        <v>876</v>
      </c>
      <c r="ED11" s="38">
        <v>663</v>
      </c>
      <c r="EE11" s="38">
        <v>1303</v>
      </c>
      <c r="EF11" s="38">
        <v>1052</v>
      </c>
      <c r="EG11" s="38">
        <v>1034</v>
      </c>
      <c r="EH11" s="38">
        <v>1104</v>
      </c>
      <c r="EI11" s="38">
        <v>318</v>
      </c>
      <c r="EJ11" s="38">
        <v>1090</v>
      </c>
      <c r="EK11" s="38">
        <v>2074</v>
      </c>
      <c r="EL11" s="38">
        <v>1940</v>
      </c>
      <c r="EM11" s="38">
        <v>25</v>
      </c>
      <c r="EN11" s="38">
        <v>176</v>
      </c>
      <c r="EO11" s="38">
        <v>972</v>
      </c>
      <c r="EP11" s="38">
        <v>41</v>
      </c>
      <c r="EQ11" s="38">
        <v>557</v>
      </c>
      <c r="ER11" s="38">
        <v>770</v>
      </c>
      <c r="ES11" s="38">
        <v>40</v>
      </c>
      <c r="ET11" s="38">
        <v>3874</v>
      </c>
      <c r="EU11" s="38">
        <v>7958</v>
      </c>
      <c r="EV11" s="38">
        <v>4893</v>
      </c>
      <c r="EW11" s="38">
        <v>1686</v>
      </c>
      <c r="EX11" s="38">
        <v>622</v>
      </c>
      <c r="EY11" s="38">
        <v>199</v>
      </c>
      <c r="EZ11" s="38">
        <v>2160</v>
      </c>
      <c r="FA11" s="38">
        <v>977</v>
      </c>
      <c r="FB11" s="38">
        <v>4210</v>
      </c>
      <c r="FC11" s="38">
        <v>2160</v>
      </c>
      <c r="FD11" s="38">
        <v>336</v>
      </c>
      <c r="FE11" s="38">
        <v>50</v>
      </c>
    </row>
    <row r="12" spans="1:161" ht="12">
      <c r="A12">
        <v>9</v>
      </c>
      <c r="B12" t="s">
        <v>185</v>
      </c>
      <c r="C12" t="s">
        <v>184</v>
      </c>
      <c r="D12" s="38">
        <v>1021</v>
      </c>
      <c r="E12" s="38">
        <v>1281</v>
      </c>
      <c r="F12" s="38">
        <v>440</v>
      </c>
      <c r="G12" s="38">
        <v>3306</v>
      </c>
      <c r="H12" s="38">
        <v>4656</v>
      </c>
      <c r="I12" s="38">
        <v>2581</v>
      </c>
      <c r="J12" s="38">
        <v>669</v>
      </c>
      <c r="K12" s="38">
        <v>434</v>
      </c>
      <c r="L12" s="38">
        <v>291</v>
      </c>
      <c r="M12" s="38">
        <v>35.24</v>
      </c>
      <c r="N12" s="38">
        <v>32</v>
      </c>
      <c r="O12" s="38">
        <v>2460</v>
      </c>
      <c r="P12" s="38">
        <v>4090</v>
      </c>
      <c r="Q12" s="38">
        <v>6</v>
      </c>
      <c r="R12" s="38">
        <v>6278</v>
      </c>
      <c r="S12" s="38">
        <v>278</v>
      </c>
      <c r="T12" s="38">
        <v>1902</v>
      </c>
      <c r="U12" s="38">
        <v>1790</v>
      </c>
      <c r="V12" s="38">
        <v>1031</v>
      </c>
      <c r="W12" s="38">
        <v>1555</v>
      </c>
      <c r="X12" s="38">
        <v>464</v>
      </c>
      <c r="Y12" s="38">
        <v>1625</v>
      </c>
      <c r="Z12" s="38">
        <v>121</v>
      </c>
      <c r="AA12" s="38">
        <v>717</v>
      </c>
      <c r="AB12" s="38">
        <v>905</v>
      </c>
      <c r="AC12" s="38">
        <v>714</v>
      </c>
      <c r="AD12" s="38">
        <v>120</v>
      </c>
      <c r="AE12" s="38">
        <v>261</v>
      </c>
      <c r="AF12" s="38">
        <v>161</v>
      </c>
      <c r="AG12" s="38">
        <v>169</v>
      </c>
      <c r="AH12" s="38">
        <v>18</v>
      </c>
      <c r="AI12" s="38">
        <v>10</v>
      </c>
      <c r="AJ12" s="38">
        <v>993</v>
      </c>
      <c r="AK12" s="38">
        <v>9406</v>
      </c>
      <c r="AL12" s="38">
        <v>388</v>
      </c>
      <c r="AM12" s="38">
        <v>4</v>
      </c>
      <c r="AN12" s="38">
        <v>1747</v>
      </c>
      <c r="AO12" s="38">
        <v>156</v>
      </c>
      <c r="AP12" s="38">
        <v>59</v>
      </c>
      <c r="AQ12" s="38">
        <v>207</v>
      </c>
      <c r="AR12" s="38">
        <v>225</v>
      </c>
      <c r="AS12" s="38">
        <v>438</v>
      </c>
      <c r="AT12" s="38">
        <v>258</v>
      </c>
      <c r="AU12" s="38">
        <v>63</v>
      </c>
      <c r="AV12" s="38">
        <v>150</v>
      </c>
      <c r="AW12" s="38">
        <v>259</v>
      </c>
      <c r="AX12" s="38">
        <v>421</v>
      </c>
      <c r="AY12" s="38">
        <v>538</v>
      </c>
      <c r="AZ12" s="38">
        <v>171</v>
      </c>
      <c r="BA12" s="38">
        <v>55</v>
      </c>
      <c r="BB12" s="38">
        <v>134</v>
      </c>
      <c r="BC12" s="38">
        <v>12581</v>
      </c>
      <c r="BD12" s="38">
        <v>89.57636169455321</v>
      </c>
      <c r="BE12" s="38">
        <v>469</v>
      </c>
      <c r="BF12" s="38">
        <v>10619</v>
      </c>
      <c r="BG12" s="38">
        <v>33</v>
      </c>
      <c r="BH12" s="38">
        <v>320</v>
      </c>
      <c r="BI12" s="38">
        <v>797</v>
      </c>
      <c r="BJ12" s="38">
        <v>1066</v>
      </c>
      <c r="BK12" s="38">
        <v>354</v>
      </c>
      <c r="BL12" s="38">
        <v>594</v>
      </c>
      <c r="BM12" s="38">
        <v>613</v>
      </c>
      <c r="BN12" s="38">
        <v>283</v>
      </c>
      <c r="BO12" s="38">
        <v>6143</v>
      </c>
      <c r="BP12" s="38">
        <v>1281</v>
      </c>
      <c r="BQ12" s="38">
        <v>2.28</v>
      </c>
      <c r="BR12" s="38">
        <v>7730</v>
      </c>
      <c r="BS12" s="38">
        <v>106</v>
      </c>
      <c r="BT12" s="38">
        <v>242</v>
      </c>
      <c r="BU12" s="38">
        <v>218</v>
      </c>
      <c r="BV12" s="38">
        <v>634</v>
      </c>
      <c r="BW12" s="38">
        <v>43</v>
      </c>
      <c r="BX12" s="38">
        <v>58</v>
      </c>
      <c r="BY12" s="38">
        <v>4445</v>
      </c>
      <c r="BZ12" s="38">
        <v>1203</v>
      </c>
      <c r="CA12" s="38">
        <v>1337</v>
      </c>
      <c r="CB12" s="38">
        <v>1847</v>
      </c>
      <c r="CC12" s="38">
        <v>58</v>
      </c>
      <c r="CD12" s="38">
        <v>233</v>
      </c>
      <c r="CE12" s="38">
        <v>589</v>
      </c>
      <c r="CF12" s="38">
        <v>2036</v>
      </c>
      <c r="CG12" s="38">
        <v>96</v>
      </c>
      <c r="CH12" s="38">
        <v>82</v>
      </c>
      <c r="CI12" s="38">
        <v>218</v>
      </c>
      <c r="CJ12" s="38">
        <v>3360</v>
      </c>
      <c r="CK12" s="38">
        <v>908</v>
      </c>
      <c r="CL12" s="38">
        <v>199</v>
      </c>
      <c r="CM12" s="38">
        <v>97</v>
      </c>
      <c r="CN12" s="38">
        <v>308</v>
      </c>
      <c r="CO12" s="38">
        <v>233</v>
      </c>
      <c r="CP12" s="38">
        <v>33</v>
      </c>
      <c r="CQ12" s="38">
        <v>149</v>
      </c>
      <c r="CR12" s="38">
        <v>98</v>
      </c>
      <c r="CS12" s="38">
        <v>39</v>
      </c>
      <c r="CT12" s="38">
        <v>570</v>
      </c>
      <c r="CU12" s="38">
        <v>3128</v>
      </c>
      <c r="CV12" s="38">
        <v>629</v>
      </c>
      <c r="CW12" s="38">
        <v>153</v>
      </c>
      <c r="CX12" s="38">
        <v>136</v>
      </c>
      <c r="CY12" s="38">
        <v>409</v>
      </c>
      <c r="CZ12" s="38">
        <v>230</v>
      </c>
      <c r="DA12" s="38">
        <v>446</v>
      </c>
      <c r="DB12" s="38">
        <v>136</v>
      </c>
      <c r="DC12" s="38">
        <v>135</v>
      </c>
      <c r="DD12" s="38">
        <v>26</v>
      </c>
      <c r="DE12" s="38">
        <v>5.114083398898505</v>
      </c>
      <c r="DF12" s="38">
        <v>139</v>
      </c>
      <c r="DG12" s="38">
        <v>987</v>
      </c>
      <c r="DH12" s="38">
        <v>4</v>
      </c>
      <c r="DI12" s="38">
        <v>25</v>
      </c>
      <c r="DJ12" s="38">
        <v>149</v>
      </c>
      <c r="DK12" s="38">
        <v>23</v>
      </c>
      <c r="DL12" s="38">
        <v>16</v>
      </c>
      <c r="DM12" s="38">
        <v>304</v>
      </c>
      <c r="DN12" s="38">
        <v>713</v>
      </c>
      <c r="DO12" s="38">
        <v>186</v>
      </c>
      <c r="DP12" s="38">
        <v>292</v>
      </c>
      <c r="DQ12" s="38">
        <v>956</v>
      </c>
      <c r="DR12" s="38">
        <v>1250</v>
      </c>
      <c r="DS12" s="38">
        <v>248</v>
      </c>
      <c r="DT12" s="38">
        <v>1796</v>
      </c>
      <c r="DU12" s="38">
        <v>502</v>
      </c>
      <c r="DV12" s="38">
        <v>419</v>
      </c>
      <c r="DW12" s="38">
        <v>691</v>
      </c>
      <c r="DX12" s="38">
        <v>798</v>
      </c>
      <c r="DY12" s="38">
        <v>626</v>
      </c>
      <c r="DZ12" s="38">
        <v>3046</v>
      </c>
      <c r="EA12" s="38">
        <v>4057</v>
      </c>
      <c r="EB12" s="38">
        <v>1105</v>
      </c>
      <c r="EC12" s="38">
        <v>825</v>
      </c>
      <c r="ED12" s="38">
        <v>318</v>
      </c>
      <c r="EE12" s="38">
        <v>657</v>
      </c>
      <c r="EF12" s="38">
        <v>451</v>
      </c>
      <c r="EG12" s="38">
        <v>457</v>
      </c>
      <c r="EH12" s="38">
        <v>659</v>
      </c>
      <c r="EI12" s="38">
        <v>558</v>
      </c>
      <c r="EJ12" s="38">
        <v>3868</v>
      </c>
      <c r="EK12" s="38">
        <v>1559</v>
      </c>
      <c r="EL12" s="38">
        <v>402</v>
      </c>
      <c r="EM12" s="38">
        <v>20</v>
      </c>
      <c r="EN12" s="38">
        <v>160</v>
      </c>
      <c r="EO12" s="38">
        <v>1076</v>
      </c>
      <c r="EP12" s="38">
        <v>53</v>
      </c>
      <c r="EQ12" s="38">
        <v>759</v>
      </c>
      <c r="ER12" s="38">
        <v>487</v>
      </c>
      <c r="ES12" s="38">
        <v>56</v>
      </c>
      <c r="ET12" s="38">
        <v>2577</v>
      </c>
      <c r="EU12" s="38">
        <v>8787</v>
      </c>
      <c r="EV12" s="38">
        <v>4145</v>
      </c>
      <c r="EW12" s="38">
        <v>1229</v>
      </c>
      <c r="EX12" s="38">
        <v>356</v>
      </c>
      <c r="EY12" s="38">
        <v>162</v>
      </c>
      <c r="EZ12" s="38">
        <v>1654</v>
      </c>
      <c r="FA12" s="38">
        <v>921</v>
      </c>
      <c r="FB12" s="38">
        <v>2765</v>
      </c>
      <c r="FC12" s="38">
        <v>2688</v>
      </c>
      <c r="FD12" s="38">
        <v>710</v>
      </c>
      <c r="FE12" s="38">
        <v>115</v>
      </c>
    </row>
    <row r="13" spans="1:161" ht="12">
      <c r="A13">
        <v>10</v>
      </c>
      <c r="B13" t="s">
        <v>187</v>
      </c>
      <c r="C13" t="s">
        <v>186</v>
      </c>
      <c r="D13" s="38">
        <v>1425</v>
      </c>
      <c r="E13" s="38">
        <v>1355</v>
      </c>
      <c r="F13" s="38">
        <v>324</v>
      </c>
      <c r="G13" s="38">
        <v>3144</v>
      </c>
      <c r="H13" s="38">
        <v>5334</v>
      </c>
      <c r="I13" s="38">
        <v>2462</v>
      </c>
      <c r="J13" s="38">
        <v>482</v>
      </c>
      <c r="K13" s="38">
        <v>300</v>
      </c>
      <c r="L13" s="38">
        <v>114</v>
      </c>
      <c r="M13" s="38">
        <v>32.83</v>
      </c>
      <c r="N13" s="38">
        <v>32</v>
      </c>
      <c r="O13" s="38">
        <v>2757</v>
      </c>
      <c r="P13" s="38">
        <v>3731</v>
      </c>
      <c r="Q13" s="38">
        <v>0</v>
      </c>
      <c r="R13" s="38">
        <v>6221</v>
      </c>
      <c r="S13" s="38">
        <v>267</v>
      </c>
      <c r="T13" s="38">
        <v>1343</v>
      </c>
      <c r="U13" s="38">
        <v>1817</v>
      </c>
      <c r="V13" s="38">
        <v>1231</v>
      </c>
      <c r="W13" s="38">
        <v>1830</v>
      </c>
      <c r="X13" s="38">
        <v>332</v>
      </c>
      <c r="Y13" s="38">
        <v>1377</v>
      </c>
      <c r="Z13" s="38">
        <v>108</v>
      </c>
      <c r="AA13" s="38">
        <v>757</v>
      </c>
      <c r="AB13" s="38">
        <v>1177</v>
      </c>
      <c r="AC13" s="38">
        <v>707</v>
      </c>
      <c r="AD13" s="38">
        <v>147</v>
      </c>
      <c r="AE13" s="38">
        <v>208</v>
      </c>
      <c r="AF13" s="38">
        <v>151</v>
      </c>
      <c r="AG13" s="38">
        <v>169</v>
      </c>
      <c r="AH13" s="38">
        <v>13</v>
      </c>
      <c r="AI13" s="38">
        <v>12</v>
      </c>
      <c r="AJ13" s="38">
        <v>1063</v>
      </c>
      <c r="AK13" s="38">
        <v>9828</v>
      </c>
      <c r="AL13" s="38">
        <v>444</v>
      </c>
      <c r="AM13" s="38">
        <v>6</v>
      </c>
      <c r="AN13" s="38">
        <v>2443</v>
      </c>
      <c r="AO13" s="38">
        <v>154</v>
      </c>
      <c r="AP13" s="38">
        <v>70</v>
      </c>
      <c r="AQ13" s="38">
        <v>223</v>
      </c>
      <c r="AR13" s="38">
        <v>156</v>
      </c>
      <c r="AS13" s="38">
        <v>207</v>
      </c>
      <c r="AT13" s="38">
        <v>68</v>
      </c>
      <c r="AU13" s="38">
        <v>48</v>
      </c>
      <c r="AV13" s="38">
        <v>138</v>
      </c>
      <c r="AW13" s="38">
        <v>191</v>
      </c>
      <c r="AX13" s="38">
        <v>331</v>
      </c>
      <c r="AY13" s="38">
        <v>373</v>
      </c>
      <c r="AZ13" s="38">
        <v>124</v>
      </c>
      <c r="BA13" s="38">
        <v>34</v>
      </c>
      <c r="BB13" s="38">
        <v>102</v>
      </c>
      <c r="BC13" s="38">
        <v>12508</v>
      </c>
      <c r="BD13" s="38">
        <v>89.16452808668379</v>
      </c>
      <c r="BE13" s="38">
        <v>424</v>
      </c>
      <c r="BF13" s="38">
        <v>10626</v>
      </c>
      <c r="BG13" s="38">
        <v>7</v>
      </c>
      <c r="BH13" s="38">
        <v>215</v>
      </c>
      <c r="BI13" s="38">
        <v>562</v>
      </c>
      <c r="BJ13" s="38">
        <v>1052</v>
      </c>
      <c r="BK13" s="38">
        <v>406</v>
      </c>
      <c r="BL13" s="38">
        <v>716</v>
      </c>
      <c r="BM13" s="38">
        <v>932</v>
      </c>
      <c r="BN13" s="38">
        <v>424</v>
      </c>
      <c r="BO13" s="38">
        <v>6070</v>
      </c>
      <c r="BP13" s="38">
        <v>876</v>
      </c>
      <c r="BQ13" s="38">
        <v>2.4</v>
      </c>
      <c r="BR13" s="38">
        <v>8411</v>
      </c>
      <c r="BS13" s="38">
        <v>81</v>
      </c>
      <c r="BT13" s="38">
        <v>151</v>
      </c>
      <c r="BU13" s="38">
        <v>102</v>
      </c>
      <c r="BV13" s="38">
        <v>288</v>
      </c>
      <c r="BW13" s="38">
        <v>7</v>
      </c>
      <c r="BX13" s="38">
        <v>45</v>
      </c>
      <c r="BY13" s="38">
        <v>4720</v>
      </c>
      <c r="BZ13" s="38">
        <v>1135</v>
      </c>
      <c r="CA13" s="38">
        <v>1308</v>
      </c>
      <c r="CB13" s="38">
        <v>1985</v>
      </c>
      <c r="CC13" s="38">
        <v>27</v>
      </c>
      <c r="CD13" s="38">
        <v>177</v>
      </c>
      <c r="CE13" s="38">
        <v>672</v>
      </c>
      <c r="CF13" s="38">
        <v>1904</v>
      </c>
      <c r="CG13" s="38">
        <v>98</v>
      </c>
      <c r="CH13" s="38">
        <v>50</v>
      </c>
      <c r="CI13" s="38">
        <v>200</v>
      </c>
      <c r="CJ13" s="38">
        <v>3699</v>
      </c>
      <c r="CK13" s="38">
        <v>987</v>
      </c>
      <c r="CL13" s="38">
        <v>164</v>
      </c>
      <c r="CM13" s="38">
        <v>54</v>
      </c>
      <c r="CN13" s="38">
        <v>224</v>
      </c>
      <c r="CO13" s="38">
        <v>166</v>
      </c>
      <c r="CP13" s="38">
        <v>28</v>
      </c>
      <c r="CQ13" s="38">
        <v>122</v>
      </c>
      <c r="CR13" s="38">
        <v>75</v>
      </c>
      <c r="CS13" s="38">
        <v>21</v>
      </c>
      <c r="CT13" s="38">
        <v>577</v>
      </c>
      <c r="CU13" s="38">
        <v>3248</v>
      </c>
      <c r="CV13" s="38">
        <v>682</v>
      </c>
      <c r="CW13" s="38">
        <v>125</v>
      </c>
      <c r="CX13" s="38">
        <v>89</v>
      </c>
      <c r="CY13" s="38">
        <v>324</v>
      </c>
      <c r="CZ13" s="38">
        <v>204</v>
      </c>
      <c r="DA13" s="38">
        <v>506</v>
      </c>
      <c r="DB13" s="38">
        <v>88</v>
      </c>
      <c r="DC13" s="38">
        <v>120</v>
      </c>
      <c r="DD13" s="38">
        <v>12</v>
      </c>
      <c r="DE13" s="38">
        <v>3.133903133903134</v>
      </c>
      <c r="DF13" s="38">
        <v>99</v>
      </c>
      <c r="DG13" s="38">
        <v>733</v>
      </c>
      <c r="DH13" s="38">
        <v>6</v>
      </c>
      <c r="DI13" s="38">
        <v>32</v>
      </c>
      <c r="DJ13" s="38">
        <v>231</v>
      </c>
      <c r="DK13" s="38">
        <v>48</v>
      </c>
      <c r="DL13" s="38">
        <v>13</v>
      </c>
      <c r="DM13" s="38">
        <v>307</v>
      </c>
      <c r="DN13" s="38">
        <v>764</v>
      </c>
      <c r="DO13" s="38">
        <v>181</v>
      </c>
      <c r="DP13" s="38">
        <v>274</v>
      </c>
      <c r="DQ13" s="38">
        <v>971</v>
      </c>
      <c r="DR13" s="38">
        <v>1638</v>
      </c>
      <c r="DS13" s="38">
        <v>270</v>
      </c>
      <c r="DT13" s="38">
        <v>2163</v>
      </c>
      <c r="DU13" s="38">
        <v>445</v>
      </c>
      <c r="DV13" s="38">
        <v>300</v>
      </c>
      <c r="DW13" s="38">
        <v>641</v>
      </c>
      <c r="DX13" s="38">
        <v>689</v>
      </c>
      <c r="DY13" s="38">
        <v>546</v>
      </c>
      <c r="DZ13" s="38">
        <v>3690</v>
      </c>
      <c r="EA13" s="38">
        <v>4206</v>
      </c>
      <c r="EB13" s="38">
        <v>981</v>
      </c>
      <c r="EC13" s="38">
        <v>875</v>
      </c>
      <c r="ED13" s="38">
        <v>254</v>
      </c>
      <c r="EE13" s="38">
        <v>501</v>
      </c>
      <c r="EF13" s="38">
        <v>383</v>
      </c>
      <c r="EG13" s="38">
        <v>313</v>
      </c>
      <c r="EH13" s="38">
        <v>479</v>
      </c>
      <c r="EI13" s="38">
        <v>618</v>
      </c>
      <c r="EJ13" s="38">
        <v>2242</v>
      </c>
      <c r="EK13" s="38">
        <v>3254</v>
      </c>
      <c r="EL13" s="38">
        <v>680</v>
      </c>
      <c r="EM13" s="38">
        <v>28</v>
      </c>
      <c r="EN13" s="38">
        <v>247</v>
      </c>
      <c r="EO13" s="38">
        <v>1006</v>
      </c>
      <c r="EP13" s="38">
        <v>48</v>
      </c>
      <c r="EQ13" s="38">
        <v>837</v>
      </c>
      <c r="ER13" s="38">
        <v>508</v>
      </c>
      <c r="ES13" s="38">
        <v>51</v>
      </c>
      <c r="ET13" s="38">
        <v>2163</v>
      </c>
      <c r="EU13" s="38">
        <v>9932</v>
      </c>
      <c r="EV13" s="38">
        <v>3726</v>
      </c>
      <c r="EW13" s="38">
        <v>931</v>
      </c>
      <c r="EX13" s="38">
        <v>248</v>
      </c>
      <c r="EY13" s="38">
        <v>103</v>
      </c>
      <c r="EZ13" s="38">
        <v>1146</v>
      </c>
      <c r="FA13" s="38">
        <v>737</v>
      </c>
      <c r="FB13" s="38">
        <v>2492</v>
      </c>
      <c r="FC13" s="38">
        <v>2932</v>
      </c>
      <c r="FD13" s="38">
        <v>697</v>
      </c>
      <c r="FE13" s="38">
        <v>100</v>
      </c>
    </row>
    <row r="14" spans="1:161" ht="12">
      <c r="A14">
        <v>11</v>
      </c>
      <c r="B14" t="s">
        <v>189</v>
      </c>
      <c r="C14" t="s">
        <v>188</v>
      </c>
      <c r="D14" s="38">
        <v>973</v>
      </c>
      <c r="E14" s="38">
        <v>1231</v>
      </c>
      <c r="F14" s="38">
        <v>630</v>
      </c>
      <c r="G14" s="38">
        <v>4552</v>
      </c>
      <c r="H14" s="38">
        <v>4840</v>
      </c>
      <c r="I14" s="38">
        <v>2837</v>
      </c>
      <c r="J14" s="38">
        <v>762</v>
      </c>
      <c r="K14" s="38">
        <v>383</v>
      </c>
      <c r="L14" s="38">
        <v>123</v>
      </c>
      <c r="M14" s="38">
        <v>34.17</v>
      </c>
      <c r="N14" s="38">
        <v>31</v>
      </c>
      <c r="O14" s="38">
        <v>872</v>
      </c>
      <c r="P14" s="38">
        <v>7478</v>
      </c>
      <c r="Q14" s="38">
        <v>27</v>
      </c>
      <c r="R14" s="38">
        <v>7890</v>
      </c>
      <c r="S14" s="38">
        <v>487</v>
      </c>
      <c r="T14" s="38">
        <v>2742</v>
      </c>
      <c r="U14" s="38">
        <v>3090</v>
      </c>
      <c r="V14" s="38">
        <v>1510</v>
      </c>
      <c r="W14" s="38">
        <v>548</v>
      </c>
      <c r="X14" s="38">
        <v>591</v>
      </c>
      <c r="Y14" s="38">
        <v>2575</v>
      </c>
      <c r="Z14" s="38">
        <v>134</v>
      </c>
      <c r="AA14" s="38">
        <v>706</v>
      </c>
      <c r="AB14" s="38">
        <v>552</v>
      </c>
      <c r="AC14" s="38">
        <v>700</v>
      </c>
      <c r="AD14" s="38">
        <v>131</v>
      </c>
      <c r="AE14" s="38">
        <v>603</v>
      </c>
      <c r="AF14" s="38">
        <v>309</v>
      </c>
      <c r="AG14" s="38">
        <v>242</v>
      </c>
      <c r="AH14" s="38">
        <v>76</v>
      </c>
      <c r="AI14" s="38">
        <v>4</v>
      </c>
      <c r="AJ14" s="38">
        <v>1267</v>
      </c>
      <c r="AK14" s="38">
        <v>7052</v>
      </c>
      <c r="AL14" s="38">
        <v>322</v>
      </c>
      <c r="AM14" s="38">
        <v>8</v>
      </c>
      <c r="AN14" s="38">
        <v>3115</v>
      </c>
      <c r="AO14" s="38">
        <v>378</v>
      </c>
      <c r="AP14" s="38">
        <v>165</v>
      </c>
      <c r="AQ14" s="38">
        <v>195</v>
      </c>
      <c r="AR14" s="38">
        <v>279</v>
      </c>
      <c r="AS14" s="38">
        <v>247</v>
      </c>
      <c r="AT14" s="38">
        <v>179</v>
      </c>
      <c r="AU14" s="38">
        <v>75</v>
      </c>
      <c r="AV14" s="38">
        <v>259</v>
      </c>
      <c r="AW14" s="38">
        <v>566</v>
      </c>
      <c r="AX14" s="38">
        <v>1399</v>
      </c>
      <c r="AY14" s="38">
        <v>961</v>
      </c>
      <c r="AZ14" s="38">
        <v>513</v>
      </c>
      <c r="BA14" s="38">
        <v>273</v>
      </c>
      <c r="BB14" s="38">
        <v>345</v>
      </c>
      <c r="BC14" s="38">
        <v>12007</v>
      </c>
      <c r="BD14" s="38">
        <v>76.4095710831106</v>
      </c>
      <c r="BE14" s="38">
        <v>1370</v>
      </c>
      <c r="BF14" s="38">
        <v>9405</v>
      </c>
      <c r="BG14" s="38">
        <v>8</v>
      </c>
      <c r="BH14" s="38">
        <v>204</v>
      </c>
      <c r="BI14" s="38">
        <v>826</v>
      </c>
      <c r="BJ14" s="38">
        <v>1924</v>
      </c>
      <c r="BK14" s="38">
        <v>735</v>
      </c>
      <c r="BL14" s="38">
        <v>1153</v>
      </c>
      <c r="BM14" s="38">
        <v>1449</v>
      </c>
      <c r="BN14" s="38">
        <v>627</v>
      </c>
      <c r="BO14" s="38">
        <v>7547</v>
      </c>
      <c r="BP14" s="38">
        <v>2324</v>
      </c>
      <c r="BQ14" s="38">
        <v>2.07</v>
      </c>
      <c r="BR14" s="38">
        <v>9203</v>
      </c>
      <c r="BS14" s="38">
        <v>151</v>
      </c>
      <c r="BT14" s="38">
        <v>153</v>
      </c>
      <c r="BU14" s="38">
        <v>54</v>
      </c>
      <c r="BV14" s="38">
        <v>1318</v>
      </c>
      <c r="BW14" s="38">
        <v>27</v>
      </c>
      <c r="BX14" s="38">
        <v>66</v>
      </c>
      <c r="BY14" s="38">
        <v>3991</v>
      </c>
      <c r="BZ14" s="38">
        <v>1368</v>
      </c>
      <c r="CA14" s="38">
        <v>992</v>
      </c>
      <c r="CB14" s="38">
        <v>1466</v>
      </c>
      <c r="CC14" s="38">
        <v>317</v>
      </c>
      <c r="CD14" s="38">
        <v>1620</v>
      </c>
      <c r="CE14" s="38">
        <v>801</v>
      </c>
      <c r="CF14" s="38">
        <v>2471</v>
      </c>
      <c r="CG14" s="38">
        <v>131</v>
      </c>
      <c r="CH14" s="38">
        <v>92</v>
      </c>
      <c r="CI14" s="38">
        <v>353</v>
      </c>
      <c r="CJ14" s="38">
        <v>3593</v>
      </c>
      <c r="CK14" s="38">
        <v>954</v>
      </c>
      <c r="CL14" s="38">
        <v>367</v>
      </c>
      <c r="CM14" s="38">
        <v>225</v>
      </c>
      <c r="CN14" s="38">
        <v>272</v>
      </c>
      <c r="CO14" s="38">
        <v>435</v>
      </c>
      <c r="CP14" s="38">
        <v>43</v>
      </c>
      <c r="CQ14" s="38">
        <v>227</v>
      </c>
      <c r="CR14" s="38">
        <v>146</v>
      </c>
      <c r="CS14" s="38">
        <v>67</v>
      </c>
      <c r="CT14" s="38">
        <v>716</v>
      </c>
      <c r="CU14" s="38">
        <v>3307</v>
      </c>
      <c r="CV14" s="38">
        <v>560</v>
      </c>
      <c r="CW14" s="38">
        <v>297</v>
      </c>
      <c r="CX14" s="38">
        <v>226</v>
      </c>
      <c r="CY14" s="38">
        <v>428</v>
      </c>
      <c r="CZ14" s="38">
        <v>523</v>
      </c>
      <c r="DA14" s="38">
        <v>404</v>
      </c>
      <c r="DB14" s="38">
        <v>201</v>
      </c>
      <c r="DC14" s="38">
        <v>231</v>
      </c>
      <c r="DD14" s="38">
        <v>54</v>
      </c>
      <c r="DE14" s="38">
        <v>5.908203125</v>
      </c>
      <c r="DF14" s="38">
        <v>399</v>
      </c>
      <c r="DG14" s="38">
        <v>1468</v>
      </c>
      <c r="DH14" s="38">
        <v>2</v>
      </c>
      <c r="DI14" s="38">
        <v>42</v>
      </c>
      <c r="DJ14" s="38">
        <v>199</v>
      </c>
      <c r="DK14" s="38">
        <v>23</v>
      </c>
      <c r="DL14" s="38">
        <v>22</v>
      </c>
      <c r="DM14" s="38">
        <v>354</v>
      </c>
      <c r="DN14" s="38">
        <v>1105</v>
      </c>
      <c r="DO14" s="38">
        <v>298</v>
      </c>
      <c r="DP14" s="38">
        <v>858</v>
      </c>
      <c r="DQ14" s="38">
        <v>746</v>
      </c>
      <c r="DR14" s="38">
        <v>1005</v>
      </c>
      <c r="DS14" s="38">
        <v>283</v>
      </c>
      <c r="DT14" s="38">
        <v>1611</v>
      </c>
      <c r="DU14" s="38">
        <v>593</v>
      </c>
      <c r="DV14" s="38">
        <v>440</v>
      </c>
      <c r="DW14" s="38">
        <v>709</v>
      </c>
      <c r="DX14" s="38">
        <v>796</v>
      </c>
      <c r="DY14" s="38">
        <v>726</v>
      </c>
      <c r="DZ14" s="38">
        <v>2437</v>
      </c>
      <c r="EA14" s="38">
        <v>3803</v>
      </c>
      <c r="EB14" s="38">
        <v>1310</v>
      </c>
      <c r="EC14" s="38">
        <v>982</v>
      </c>
      <c r="ED14" s="38">
        <v>576</v>
      </c>
      <c r="EE14" s="38">
        <v>1210</v>
      </c>
      <c r="EF14" s="38">
        <v>1039</v>
      </c>
      <c r="EG14" s="38">
        <v>814</v>
      </c>
      <c r="EH14" s="38">
        <v>1337</v>
      </c>
      <c r="EI14" s="38">
        <v>462</v>
      </c>
      <c r="EJ14" s="38">
        <v>2067</v>
      </c>
      <c r="EK14" s="38">
        <v>1413</v>
      </c>
      <c r="EL14" s="38">
        <v>2580</v>
      </c>
      <c r="EM14" s="38">
        <v>57</v>
      </c>
      <c r="EN14" s="38">
        <v>256</v>
      </c>
      <c r="EO14" s="38">
        <v>1052</v>
      </c>
      <c r="EP14" s="38">
        <v>49</v>
      </c>
      <c r="EQ14" s="38">
        <v>848</v>
      </c>
      <c r="ER14" s="38">
        <v>960</v>
      </c>
      <c r="ES14" s="38">
        <v>68</v>
      </c>
      <c r="ET14" s="38">
        <v>3696</v>
      </c>
      <c r="EU14" s="38">
        <v>9157</v>
      </c>
      <c r="EV14" s="38">
        <v>5041</v>
      </c>
      <c r="EW14" s="38">
        <v>1501</v>
      </c>
      <c r="EX14" s="38">
        <v>484</v>
      </c>
      <c r="EY14" s="38">
        <v>148</v>
      </c>
      <c r="EZ14" s="38">
        <v>1794</v>
      </c>
      <c r="FA14" s="38">
        <v>1009</v>
      </c>
      <c r="FB14" s="38">
        <v>4682</v>
      </c>
      <c r="FC14" s="38">
        <v>2695</v>
      </c>
      <c r="FD14" s="38">
        <v>404</v>
      </c>
      <c r="FE14" s="38">
        <v>109</v>
      </c>
    </row>
    <row r="15" spans="1:161" ht="12">
      <c r="A15">
        <v>12</v>
      </c>
      <c r="B15" t="s">
        <v>191</v>
      </c>
      <c r="C15" t="s">
        <v>190</v>
      </c>
      <c r="D15" s="38">
        <v>1084</v>
      </c>
      <c r="E15" s="38">
        <v>1724</v>
      </c>
      <c r="F15" s="38">
        <v>1602</v>
      </c>
      <c r="G15" s="38">
        <v>3941</v>
      </c>
      <c r="H15" s="38">
        <v>3325</v>
      </c>
      <c r="I15" s="38">
        <v>2757</v>
      </c>
      <c r="J15" s="38">
        <v>785</v>
      </c>
      <c r="K15" s="38">
        <v>597</v>
      </c>
      <c r="L15" s="38">
        <v>317</v>
      </c>
      <c r="M15" s="38">
        <v>33.39</v>
      </c>
      <c r="N15" s="38">
        <v>29</v>
      </c>
      <c r="O15" s="38">
        <v>1175</v>
      </c>
      <c r="P15" s="38">
        <v>4897</v>
      </c>
      <c r="Q15" s="38">
        <v>3</v>
      </c>
      <c r="R15" s="38">
        <v>5938</v>
      </c>
      <c r="S15" s="38">
        <v>137</v>
      </c>
      <c r="T15" s="38">
        <v>1448</v>
      </c>
      <c r="U15" s="38">
        <v>2004</v>
      </c>
      <c r="V15" s="38">
        <v>1570</v>
      </c>
      <c r="W15" s="38">
        <v>916</v>
      </c>
      <c r="X15" s="38">
        <v>770</v>
      </c>
      <c r="Y15" s="38">
        <v>1230</v>
      </c>
      <c r="Z15" s="38">
        <v>201</v>
      </c>
      <c r="AA15" s="38">
        <v>506</v>
      </c>
      <c r="AB15" s="38">
        <v>670</v>
      </c>
      <c r="AC15" s="38">
        <v>217</v>
      </c>
      <c r="AD15" s="38">
        <v>161</v>
      </c>
      <c r="AE15" s="38">
        <v>759</v>
      </c>
      <c r="AF15" s="38">
        <v>281</v>
      </c>
      <c r="AG15" s="38">
        <v>214</v>
      </c>
      <c r="AH15" s="38">
        <v>208</v>
      </c>
      <c r="AI15" s="38">
        <v>11</v>
      </c>
      <c r="AJ15" s="38">
        <v>710</v>
      </c>
      <c r="AK15" s="38">
        <v>7280</v>
      </c>
      <c r="AL15" s="38">
        <v>299</v>
      </c>
      <c r="AM15" s="38">
        <v>16</v>
      </c>
      <c r="AN15" s="38">
        <v>2968</v>
      </c>
      <c r="AO15" s="38">
        <v>411</v>
      </c>
      <c r="AP15" s="38">
        <v>151</v>
      </c>
      <c r="AQ15" s="38">
        <v>185</v>
      </c>
      <c r="AR15" s="38">
        <v>301</v>
      </c>
      <c r="AS15" s="38">
        <v>323</v>
      </c>
      <c r="AT15" s="38">
        <v>527</v>
      </c>
      <c r="AU15" s="38">
        <v>72</v>
      </c>
      <c r="AV15" s="38">
        <v>146</v>
      </c>
      <c r="AW15" s="38">
        <v>737</v>
      </c>
      <c r="AX15" s="38">
        <v>1270</v>
      </c>
      <c r="AY15" s="38">
        <v>624</v>
      </c>
      <c r="AZ15" s="38">
        <v>292</v>
      </c>
      <c r="BA15" s="38">
        <v>192</v>
      </c>
      <c r="BB15" s="38">
        <v>338</v>
      </c>
      <c r="BC15" s="38">
        <v>11507</v>
      </c>
      <c r="BD15" s="38">
        <v>74.36344836499936</v>
      </c>
      <c r="BE15" s="38">
        <v>1124</v>
      </c>
      <c r="BF15" s="38">
        <v>9898</v>
      </c>
      <c r="BG15" s="38">
        <v>34</v>
      </c>
      <c r="BH15" s="38">
        <v>256</v>
      </c>
      <c r="BI15" s="38">
        <v>531</v>
      </c>
      <c r="BJ15" s="38">
        <v>1784</v>
      </c>
      <c r="BK15" s="38">
        <v>718</v>
      </c>
      <c r="BL15" s="38">
        <v>1079</v>
      </c>
      <c r="BM15" s="38">
        <v>1168</v>
      </c>
      <c r="BN15" s="38">
        <v>664</v>
      </c>
      <c r="BO15" s="38">
        <v>5821</v>
      </c>
      <c r="BP15" s="38">
        <v>1462</v>
      </c>
      <c r="BQ15" s="38">
        <v>2.47</v>
      </c>
      <c r="BR15" s="38">
        <v>8539</v>
      </c>
      <c r="BS15" s="38">
        <v>172</v>
      </c>
      <c r="BT15" s="38">
        <v>227</v>
      </c>
      <c r="BU15" s="38">
        <v>105</v>
      </c>
      <c r="BV15" s="38">
        <v>1792</v>
      </c>
      <c r="BW15" s="38">
        <v>69</v>
      </c>
      <c r="BX15" s="38">
        <v>78</v>
      </c>
      <c r="BY15" s="38">
        <v>3900</v>
      </c>
      <c r="BZ15" s="38">
        <v>1250</v>
      </c>
      <c r="CA15" s="38">
        <v>798</v>
      </c>
      <c r="CB15" s="38">
        <v>926</v>
      </c>
      <c r="CC15" s="38">
        <v>45</v>
      </c>
      <c r="CD15" s="38">
        <v>2463</v>
      </c>
      <c r="CE15" s="38">
        <v>270</v>
      </c>
      <c r="CF15" s="38">
        <v>1313</v>
      </c>
      <c r="CG15" s="38">
        <v>56</v>
      </c>
      <c r="CH15" s="38">
        <v>67</v>
      </c>
      <c r="CI15" s="38">
        <v>393</v>
      </c>
      <c r="CJ15" s="38">
        <v>1849</v>
      </c>
      <c r="CK15" s="38">
        <v>842</v>
      </c>
      <c r="CL15" s="38">
        <v>346</v>
      </c>
      <c r="CM15" s="38">
        <v>512</v>
      </c>
      <c r="CN15" s="38">
        <v>362</v>
      </c>
      <c r="CO15" s="38">
        <v>684</v>
      </c>
      <c r="CP15" s="38">
        <v>55</v>
      </c>
      <c r="CQ15" s="38">
        <v>326</v>
      </c>
      <c r="CR15" s="38">
        <v>159</v>
      </c>
      <c r="CS15" s="38">
        <v>85</v>
      </c>
      <c r="CT15" s="38">
        <v>788</v>
      </c>
      <c r="CU15" s="38">
        <v>1534</v>
      </c>
      <c r="CV15" s="38">
        <v>446</v>
      </c>
      <c r="CW15" s="38">
        <v>310</v>
      </c>
      <c r="CX15" s="38">
        <v>1081</v>
      </c>
      <c r="CY15" s="38">
        <v>447</v>
      </c>
      <c r="CZ15" s="38">
        <v>1005</v>
      </c>
      <c r="DA15" s="38">
        <v>570</v>
      </c>
      <c r="DB15" s="38">
        <v>303</v>
      </c>
      <c r="DC15" s="38">
        <v>229</v>
      </c>
      <c r="DD15" s="38">
        <v>68</v>
      </c>
      <c r="DE15" s="38">
        <v>4.0508339952343135</v>
      </c>
      <c r="DF15" s="38">
        <v>512</v>
      </c>
      <c r="DG15" s="38">
        <v>1632</v>
      </c>
      <c r="DH15" s="38">
        <v>8</v>
      </c>
      <c r="DI15" s="38">
        <v>4</v>
      </c>
      <c r="DJ15" s="38">
        <v>148</v>
      </c>
      <c r="DK15" s="38">
        <v>5</v>
      </c>
      <c r="DL15" s="38">
        <v>15</v>
      </c>
      <c r="DM15" s="38">
        <v>471</v>
      </c>
      <c r="DN15" s="38">
        <v>1171</v>
      </c>
      <c r="DO15" s="38">
        <v>355</v>
      </c>
      <c r="DP15" s="38">
        <v>930</v>
      </c>
      <c r="DQ15" s="38">
        <v>359</v>
      </c>
      <c r="DR15" s="38">
        <v>229</v>
      </c>
      <c r="DS15" s="38">
        <v>121</v>
      </c>
      <c r="DT15" s="38">
        <v>504</v>
      </c>
      <c r="DU15" s="38">
        <v>480</v>
      </c>
      <c r="DV15" s="38">
        <v>181</v>
      </c>
      <c r="DW15" s="38">
        <v>606</v>
      </c>
      <c r="DX15" s="38">
        <v>813</v>
      </c>
      <c r="DY15" s="38">
        <v>610</v>
      </c>
      <c r="DZ15" s="38">
        <v>836</v>
      </c>
      <c r="EA15" s="38">
        <v>1871</v>
      </c>
      <c r="EB15" s="38">
        <v>963</v>
      </c>
      <c r="EC15" s="38">
        <v>1193</v>
      </c>
      <c r="ED15" s="38">
        <v>660</v>
      </c>
      <c r="EE15" s="38">
        <v>1411</v>
      </c>
      <c r="EF15" s="38">
        <v>1033</v>
      </c>
      <c r="EG15" s="38">
        <v>1066</v>
      </c>
      <c r="EH15" s="38">
        <v>3208</v>
      </c>
      <c r="EI15" s="38">
        <v>309</v>
      </c>
      <c r="EJ15" s="38">
        <v>877</v>
      </c>
      <c r="EK15" s="38">
        <v>756</v>
      </c>
      <c r="EL15" s="38">
        <v>2350</v>
      </c>
      <c r="EM15" s="38">
        <v>27</v>
      </c>
      <c r="EN15" s="38">
        <v>117</v>
      </c>
      <c r="EO15" s="38">
        <v>1482</v>
      </c>
      <c r="EP15" s="38">
        <v>117</v>
      </c>
      <c r="EQ15" s="38">
        <v>338</v>
      </c>
      <c r="ER15" s="38">
        <v>597</v>
      </c>
      <c r="ES15" s="38">
        <v>40</v>
      </c>
      <c r="ET15" s="38">
        <v>5231</v>
      </c>
      <c r="EU15" s="38">
        <v>7885</v>
      </c>
      <c r="EV15" s="38">
        <v>5453</v>
      </c>
      <c r="EW15" s="38">
        <v>1889</v>
      </c>
      <c r="EX15" s="38">
        <v>704</v>
      </c>
      <c r="EY15" s="38">
        <v>201</v>
      </c>
      <c r="EZ15" s="38">
        <v>2508</v>
      </c>
      <c r="FA15" s="38">
        <v>1121</v>
      </c>
      <c r="FB15" s="38">
        <v>3125</v>
      </c>
      <c r="FC15" s="38">
        <v>2129</v>
      </c>
      <c r="FD15" s="38">
        <v>534</v>
      </c>
      <c r="FE15" s="38">
        <v>150</v>
      </c>
    </row>
    <row r="16" spans="1:161" ht="12">
      <c r="A16">
        <v>13</v>
      </c>
      <c r="B16" t="s">
        <v>193</v>
      </c>
      <c r="C16" t="s">
        <v>192</v>
      </c>
      <c r="D16" s="38">
        <v>964</v>
      </c>
      <c r="E16" s="38">
        <v>1232</v>
      </c>
      <c r="F16" s="38">
        <v>565</v>
      </c>
      <c r="G16" s="38">
        <v>3902</v>
      </c>
      <c r="H16" s="38">
        <v>5053</v>
      </c>
      <c r="I16" s="38">
        <v>3113</v>
      </c>
      <c r="J16" s="38">
        <v>948</v>
      </c>
      <c r="K16" s="38">
        <v>511</v>
      </c>
      <c r="L16" s="38">
        <v>268</v>
      </c>
      <c r="M16" s="38">
        <v>36.24</v>
      </c>
      <c r="N16" s="38">
        <v>33</v>
      </c>
      <c r="O16" s="38">
        <v>1124</v>
      </c>
      <c r="P16" s="38">
        <v>7140</v>
      </c>
      <c r="Q16" s="38">
        <v>20</v>
      </c>
      <c r="R16" s="38">
        <v>7745</v>
      </c>
      <c r="S16" s="38">
        <v>539</v>
      </c>
      <c r="T16" s="38">
        <v>2051</v>
      </c>
      <c r="U16" s="38">
        <v>3156</v>
      </c>
      <c r="V16" s="38">
        <v>1831</v>
      </c>
      <c r="W16" s="38">
        <v>707</v>
      </c>
      <c r="X16" s="38">
        <v>624</v>
      </c>
      <c r="Y16" s="38">
        <v>2259</v>
      </c>
      <c r="Z16" s="38">
        <v>196</v>
      </c>
      <c r="AA16" s="38">
        <v>826</v>
      </c>
      <c r="AB16" s="38">
        <v>674</v>
      </c>
      <c r="AC16" s="38">
        <v>722</v>
      </c>
      <c r="AD16" s="38">
        <v>127</v>
      </c>
      <c r="AE16" s="38">
        <v>510</v>
      </c>
      <c r="AF16" s="38">
        <v>275</v>
      </c>
      <c r="AG16" s="38">
        <v>189</v>
      </c>
      <c r="AH16" s="38">
        <v>86</v>
      </c>
      <c r="AI16" s="38">
        <v>13</v>
      </c>
      <c r="AJ16" s="38">
        <v>1244</v>
      </c>
      <c r="AK16" s="38">
        <v>8282</v>
      </c>
      <c r="AL16" s="38">
        <v>401</v>
      </c>
      <c r="AM16" s="38">
        <v>6</v>
      </c>
      <c r="AN16" s="38">
        <v>3200</v>
      </c>
      <c r="AO16" s="38">
        <v>245</v>
      </c>
      <c r="AP16" s="38">
        <v>129</v>
      </c>
      <c r="AQ16" s="38">
        <v>240</v>
      </c>
      <c r="AR16" s="38">
        <v>252</v>
      </c>
      <c r="AS16" s="38">
        <v>340</v>
      </c>
      <c r="AT16" s="38">
        <v>125</v>
      </c>
      <c r="AU16" s="38">
        <v>43</v>
      </c>
      <c r="AV16" s="38">
        <v>244</v>
      </c>
      <c r="AW16" s="38">
        <v>437</v>
      </c>
      <c r="AX16" s="38">
        <v>1000</v>
      </c>
      <c r="AY16" s="38">
        <v>796</v>
      </c>
      <c r="AZ16" s="38">
        <v>310</v>
      </c>
      <c r="BA16" s="38">
        <v>239</v>
      </c>
      <c r="BB16" s="38">
        <v>267</v>
      </c>
      <c r="BC16" s="38">
        <v>12801</v>
      </c>
      <c r="BD16" s="38">
        <v>80.27215150184988</v>
      </c>
      <c r="BE16" s="38">
        <v>1024</v>
      </c>
      <c r="BF16" s="38">
        <v>10112</v>
      </c>
      <c r="BG16" s="38">
        <v>27</v>
      </c>
      <c r="BH16" s="38">
        <v>262</v>
      </c>
      <c r="BI16" s="38">
        <v>781</v>
      </c>
      <c r="BJ16" s="38">
        <v>1722</v>
      </c>
      <c r="BK16" s="38">
        <v>698</v>
      </c>
      <c r="BL16" s="38">
        <v>983</v>
      </c>
      <c r="BM16" s="38">
        <v>1323</v>
      </c>
      <c r="BN16" s="38">
        <v>648</v>
      </c>
      <c r="BO16" s="38">
        <v>7477</v>
      </c>
      <c r="BP16" s="38">
        <v>1775</v>
      </c>
      <c r="BQ16" s="38">
        <v>2.11</v>
      </c>
      <c r="BR16" s="38">
        <v>9248</v>
      </c>
      <c r="BS16" s="38">
        <v>148</v>
      </c>
      <c r="BT16" s="38">
        <v>175</v>
      </c>
      <c r="BU16" s="38">
        <v>114</v>
      </c>
      <c r="BV16" s="38">
        <v>1029</v>
      </c>
      <c r="BW16" s="38">
        <v>37</v>
      </c>
      <c r="BX16" s="38">
        <v>69</v>
      </c>
      <c r="BY16" s="38">
        <v>4322</v>
      </c>
      <c r="BZ16" s="38">
        <v>1414</v>
      </c>
      <c r="CA16" s="38">
        <v>1477</v>
      </c>
      <c r="CB16" s="38">
        <v>1746</v>
      </c>
      <c r="CC16" s="38">
        <v>175</v>
      </c>
      <c r="CD16" s="38">
        <v>1220</v>
      </c>
      <c r="CE16" s="38">
        <v>468</v>
      </c>
      <c r="CF16" s="38">
        <v>2405</v>
      </c>
      <c r="CG16" s="38">
        <v>142</v>
      </c>
      <c r="CH16" s="38">
        <v>112</v>
      </c>
      <c r="CI16" s="38">
        <v>296</v>
      </c>
      <c r="CJ16" s="38">
        <v>3713</v>
      </c>
      <c r="CK16" s="38">
        <v>1069</v>
      </c>
      <c r="CL16" s="38">
        <v>293</v>
      </c>
      <c r="CM16" s="38">
        <v>186</v>
      </c>
      <c r="CN16" s="38">
        <v>373</v>
      </c>
      <c r="CO16" s="38">
        <v>448</v>
      </c>
      <c r="CP16" s="38">
        <v>49</v>
      </c>
      <c r="CQ16" s="38">
        <v>196</v>
      </c>
      <c r="CR16" s="38">
        <v>138</v>
      </c>
      <c r="CS16" s="38">
        <v>65</v>
      </c>
      <c r="CT16" s="38">
        <v>705</v>
      </c>
      <c r="CU16" s="38">
        <v>3116</v>
      </c>
      <c r="CV16" s="38">
        <v>728</v>
      </c>
      <c r="CW16" s="38">
        <v>252</v>
      </c>
      <c r="CX16" s="38">
        <v>209</v>
      </c>
      <c r="CY16" s="38">
        <v>518</v>
      </c>
      <c r="CZ16" s="38">
        <v>393</v>
      </c>
      <c r="DA16" s="38">
        <v>445</v>
      </c>
      <c r="DB16" s="38">
        <v>144</v>
      </c>
      <c r="DC16" s="38">
        <v>202</v>
      </c>
      <c r="DD16" s="38">
        <v>44</v>
      </c>
      <c r="DE16" s="38">
        <v>6.113292204150309</v>
      </c>
      <c r="DF16" s="38">
        <v>302</v>
      </c>
      <c r="DG16" s="38">
        <v>1335</v>
      </c>
      <c r="DH16" s="38">
        <v>11</v>
      </c>
      <c r="DI16" s="38">
        <v>39</v>
      </c>
      <c r="DJ16" s="38">
        <v>258</v>
      </c>
      <c r="DK16" s="38">
        <v>30</v>
      </c>
      <c r="DL16" s="38">
        <v>16</v>
      </c>
      <c r="DM16" s="38">
        <v>342</v>
      </c>
      <c r="DN16" s="38">
        <v>1098</v>
      </c>
      <c r="DO16" s="38">
        <v>303</v>
      </c>
      <c r="DP16" s="38">
        <v>756</v>
      </c>
      <c r="DQ16" s="38">
        <v>827</v>
      </c>
      <c r="DR16" s="38">
        <v>975</v>
      </c>
      <c r="DS16" s="38">
        <v>264</v>
      </c>
      <c r="DT16" s="38">
        <v>1690</v>
      </c>
      <c r="DU16" s="38">
        <v>519</v>
      </c>
      <c r="DV16" s="38">
        <v>406</v>
      </c>
      <c r="DW16" s="38">
        <v>762</v>
      </c>
      <c r="DX16" s="38">
        <v>854</v>
      </c>
      <c r="DY16" s="38">
        <v>797</v>
      </c>
      <c r="DZ16" s="38">
        <v>2790</v>
      </c>
      <c r="EA16" s="38">
        <v>4120</v>
      </c>
      <c r="EB16" s="38">
        <v>1274</v>
      </c>
      <c r="EC16" s="38">
        <v>1081</v>
      </c>
      <c r="ED16" s="38">
        <v>572</v>
      </c>
      <c r="EE16" s="38">
        <v>975</v>
      </c>
      <c r="EF16" s="38">
        <v>780</v>
      </c>
      <c r="EG16" s="38">
        <v>681</v>
      </c>
      <c r="EH16" s="38">
        <v>1200</v>
      </c>
      <c r="EI16" s="38">
        <v>640</v>
      </c>
      <c r="EJ16" s="38">
        <v>1500</v>
      </c>
      <c r="EK16" s="38">
        <v>1414</v>
      </c>
      <c r="EL16" s="38">
        <v>2424</v>
      </c>
      <c r="EM16" s="38">
        <v>43</v>
      </c>
      <c r="EN16" s="38">
        <v>347</v>
      </c>
      <c r="EO16" s="38">
        <v>1346</v>
      </c>
      <c r="EP16" s="38">
        <v>81</v>
      </c>
      <c r="EQ16" s="38">
        <v>954</v>
      </c>
      <c r="ER16" s="38">
        <v>1102</v>
      </c>
      <c r="ES16" s="38">
        <v>96</v>
      </c>
      <c r="ET16" s="38">
        <v>3526</v>
      </c>
      <c r="EU16" s="38">
        <v>9351</v>
      </c>
      <c r="EV16" s="38">
        <v>5081</v>
      </c>
      <c r="EW16" s="38">
        <v>1525</v>
      </c>
      <c r="EX16" s="38">
        <v>459</v>
      </c>
      <c r="EY16" s="38">
        <v>140</v>
      </c>
      <c r="EZ16" s="38">
        <v>1890</v>
      </c>
      <c r="FA16" s="38">
        <v>1065</v>
      </c>
      <c r="FB16" s="38">
        <v>3668</v>
      </c>
      <c r="FC16" s="38">
        <v>3301</v>
      </c>
      <c r="FD16" s="38">
        <v>654</v>
      </c>
      <c r="FE16" s="38">
        <v>122</v>
      </c>
    </row>
    <row r="17" spans="1:161" ht="12">
      <c r="A17">
        <v>14</v>
      </c>
      <c r="B17" t="s">
        <v>195</v>
      </c>
      <c r="C17" t="s">
        <v>194</v>
      </c>
      <c r="D17" s="38">
        <v>884</v>
      </c>
      <c r="E17" s="38">
        <v>840</v>
      </c>
      <c r="F17" s="38">
        <v>363</v>
      </c>
      <c r="G17" s="38">
        <v>4134</v>
      </c>
      <c r="H17" s="38">
        <v>4576</v>
      </c>
      <c r="I17" s="38">
        <v>2275</v>
      </c>
      <c r="J17" s="38">
        <v>610</v>
      </c>
      <c r="K17" s="38">
        <v>357</v>
      </c>
      <c r="L17" s="38">
        <v>121</v>
      </c>
      <c r="M17" s="38">
        <v>34.39</v>
      </c>
      <c r="N17" s="38">
        <v>31</v>
      </c>
      <c r="O17" s="38">
        <v>3043</v>
      </c>
      <c r="P17" s="38">
        <v>3604</v>
      </c>
      <c r="Q17" s="38">
        <v>2</v>
      </c>
      <c r="R17" s="38">
        <v>6418</v>
      </c>
      <c r="S17" s="38">
        <v>231</v>
      </c>
      <c r="T17" s="38">
        <v>1446</v>
      </c>
      <c r="U17" s="38">
        <v>2435</v>
      </c>
      <c r="V17" s="38">
        <v>1454</v>
      </c>
      <c r="W17" s="38">
        <v>1083</v>
      </c>
      <c r="X17" s="38">
        <v>429</v>
      </c>
      <c r="Y17" s="38">
        <v>1631</v>
      </c>
      <c r="Z17" s="38">
        <v>124</v>
      </c>
      <c r="AA17" s="38">
        <v>712</v>
      </c>
      <c r="AB17" s="38">
        <v>682</v>
      </c>
      <c r="AC17" s="38">
        <v>725</v>
      </c>
      <c r="AD17" s="38">
        <v>117</v>
      </c>
      <c r="AE17" s="38">
        <v>273</v>
      </c>
      <c r="AF17" s="38">
        <v>214</v>
      </c>
      <c r="AG17" s="38">
        <v>117</v>
      </c>
      <c r="AH17" s="38">
        <v>26</v>
      </c>
      <c r="AI17" s="38">
        <v>20</v>
      </c>
      <c r="AJ17" s="38">
        <v>1348</v>
      </c>
      <c r="AK17" s="38">
        <v>9083</v>
      </c>
      <c r="AL17" s="38">
        <v>439</v>
      </c>
      <c r="AM17" s="38">
        <v>10</v>
      </c>
      <c r="AN17" s="38">
        <v>1973</v>
      </c>
      <c r="AO17" s="38">
        <v>177</v>
      </c>
      <c r="AP17" s="38">
        <v>74</v>
      </c>
      <c r="AQ17" s="38">
        <v>187</v>
      </c>
      <c r="AR17" s="38">
        <v>208</v>
      </c>
      <c r="AS17" s="38">
        <v>180</v>
      </c>
      <c r="AT17" s="38">
        <v>76</v>
      </c>
      <c r="AU17" s="38">
        <v>40</v>
      </c>
      <c r="AV17" s="38">
        <v>122</v>
      </c>
      <c r="AW17" s="38">
        <v>240</v>
      </c>
      <c r="AX17" s="38">
        <v>432</v>
      </c>
      <c r="AY17" s="38">
        <v>537</v>
      </c>
      <c r="AZ17" s="38">
        <v>168</v>
      </c>
      <c r="BA17" s="38">
        <v>77</v>
      </c>
      <c r="BB17" s="38">
        <v>137</v>
      </c>
      <c r="BC17" s="38">
        <v>12110</v>
      </c>
      <c r="BD17" s="38">
        <v>89.50480413895048</v>
      </c>
      <c r="BE17" s="38">
        <v>417</v>
      </c>
      <c r="BF17" s="38">
        <v>10059</v>
      </c>
      <c r="BG17" s="38">
        <v>13</v>
      </c>
      <c r="BH17" s="38">
        <v>222</v>
      </c>
      <c r="BI17" s="38">
        <v>559</v>
      </c>
      <c r="BJ17" s="38">
        <v>1036</v>
      </c>
      <c r="BK17" s="38">
        <v>369</v>
      </c>
      <c r="BL17" s="38">
        <v>590</v>
      </c>
      <c r="BM17" s="38">
        <v>872</v>
      </c>
      <c r="BN17" s="38">
        <v>440</v>
      </c>
      <c r="BO17" s="38">
        <v>6186</v>
      </c>
      <c r="BP17" s="38">
        <v>1073</v>
      </c>
      <c r="BQ17" s="38">
        <v>2.21</v>
      </c>
      <c r="BR17" s="38">
        <v>7822</v>
      </c>
      <c r="BS17" s="38">
        <v>84</v>
      </c>
      <c r="BT17" s="38">
        <v>111</v>
      </c>
      <c r="BU17" s="38">
        <v>54</v>
      </c>
      <c r="BV17" s="38">
        <v>364</v>
      </c>
      <c r="BW17" s="38">
        <v>27</v>
      </c>
      <c r="BX17" s="38">
        <v>59</v>
      </c>
      <c r="BY17" s="38">
        <v>4510</v>
      </c>
      <c r="BZ17" s="38">
        <v>1129</v>
      </c>
      <c r="CA17" s="38">
        <v>1027</v>
      </c>
      <c r="CB17" s="38">
        <v>1783</v>
      </c>
      <c r="CC17" s="38">
        <v>30</v>
      </c>
      <c r="CD17" s="38">
        <v>440</v>
      </c>
      <c r="CE17" s="38">
        <v>1013</v>
      </c>
      <c r="CF17" s="38">
        <v>1979</v>
      </c>
      <c r="CG17" s="38">
        <v>94</v>
      </c>
      <c r="CH17" s="38">
        <v>52</v>
      </c>
      <c r="CI17" s="38">
        <v>200</v>
      </c>
      <c r="CJ17" s="38">
        <v>3675</v>
      </c>
      <c r="CK17" s="38">
        <v>834</v>
      </c>
      <c r="CL17" s="38">
        <v>210</v>
      </c>
      <c r="CM17" s="38">
        <v>104</v>
      </c>
      <c r="CN17" s="38">
        <v>275</v>
      </c>
      <c r="CO17" s="38">
        <v>195</v>
      </c>
      <c r="CP17" s="38">
        <v>30</v>
      </c>
      <c r="CQ17" s="38">
        <v>174</v>
      </c>
      <c r="CR17" s="38">
        <v>98</v>
      </c>
      <c r="CS17" s="38">
        <v>42</v>
      </c>
      <c r="CT17" s="38">
        <v>516</v>
      </c>
      <c r="CU17" s="38">
        <v>3538</v>
      </c>
      <c r="CV17" s="38">
        <v>537</v>
      </c>
      <c r="CW17" s="38">
        <v>190</v>
      </c>
      <c r="CX17" s="38">
        <v>120</v>
      </c>
      <c r="CY17" s="38">
        <v>379</v>
      </c>
      <c r="CZ17" s="38">
        <v>237</v>
      </c>
      <c r="DA17" s="38">
        <v>316</v>
      </c>
      <c r="DB17" s="38">
        <v>131</v>
      </c>
      <c r="DC17" s="38">
        <v>122</v>
      </c>
      <c r="DD17" s="38">
        <v>35</v>
      </c>
      <c r="DE17" s="38">
        <v>5.328719723183391</v>
      </c>
      <c r="DF17" s="38">
        <v>171</v>
      </c>
      <c r="DG17" s="38">
        <v>1041</v>
      </c>
      <c r="DH17" s="38">
        <v>1</v>
      </c>
      <c r="DI17" s="38">
        <v>31</v>
      </c>
      <c r="DJ17" s="38">
        <v>255</v>
      </c>
      <c r="DK17" s="38">
        <v>39</v>
      </c>
      <c r="DL17" s="38">
        <v>17</v>
      </c>
      <c r="DM17" s="38">
        <v>339</v>
      </c>
      <c r="DN17" s="38">
        <v>794</v>
      </c>
      <c r="DO17" s="38">
        <v>229</v>
      </c>
      <c r="DP17" s="38">
        <v>325</v>
      </c>
      <c r="DQ17" s="38">
        <v>906</v>
      </c>
      <c r="DR17" s="38">
        <v>1352</v>
      </c>
      <c r="DS17" s="38">
        <v>245</v>
      </c>
      <c r="DT17" s="38">
        <v>2047</v>
      </c>
      <c r="DU17" s="38">
        <v>537</v>
      </c>
      <c r="DV17" s="38">
        <v>393</v>
      </c>
      <c r="DW17" s="38">
        <v>669</v>
      </c>
      <c r="DX17" s="38">
        <v>698</v>
      </c>
      <c r="DY17" s="38">
        <v>606</v>
      </c>
      <c r="DZ17" s="38">
        <v>3166</v>
      </c>
      <c r="EA17" s="38">
        <v>3996</v>
      </c>
      <c r="EB17" s="38">
        <v>1263</v>
      </c>
      <c r="EC17" s="38">
        <v>814</v>
      </c>
      <c r="ED17" s="38">
        <v>406</v>
      </c>
      <c r="EE17" s="38">
        <v>682</v>
      </c>
      <c r="EF17" s="38">
        <v>496</v>
      </c>
      <c r="EG17" s="38">
        <v>425</v>
      </c>
      <c r="EH17" s="38">
        <v>633</v>
      </c>
      <c r="EI17" s="38">
        <v>463</v>
      </c>
      <c r="EJ17" s="38">
        <v>2375</v>
      </c>
      <c r="EK17" s="38">
        <v>2460</v>
      </c>
      <c r="EL17" s="38">
        <v>1456</v>
      </c>
      <c r="EM17" s="38">
        <v>19</v>
      </c>
      <c r="EN17" s="38">
        <v>204</v>
      </c>
      <c r="EO17" s="38">
        <v>948</v>
      </c>
      <c r="EP17" s="38">
        <v>42</v>
      </c>
      <c r="EQ17" s="38">
        <v>871</v>
      </c>
      <c r="ER17" s="38">
        <v>611</v>
      </c>
      <c r="ES17" s="38">
        <v>34</v>
      </c>
      <c r="ET17" s="38">
        <v>2398</v>
      </c>
      <c r="EU17" s="38">
        <v>8618</v>
      </c>
      <c r="EV17" s="38">
        <v>3961</v>
      </c>
      <c r="EW17" s="38">
        <v>1079</v>
      </c>
      <c r="EX17" s="38">
        <v>371</v>
      </c>
      <c r="EY17" s="38">
        <v>131</v>
      </c>
      <c r="EZ17" s="38">
        <v>1436</v>
      </c>
      <c r="FA17" s="38">
        <v>867</v>
      </c>
      <c r="FB17" s="38">
        <v>2993</v>
      </c>
      <c r="FC17" s="38">
        <v>2820</v>
      </c>
      <c r="FD17" s="38">
        <v>529</v>
      </c>
      <c r="FE17" s="38">
        <v>76</v>
      </c>
    </row>
    <row r="18" spans="1:161" ht="12">
      <c r="A18">
        <v>15</v>
      </c>
      <c r="B18" t="s">
        <v>197</v>
      </c>
      <c r="C18" t="s">
        <v>196</v>
      </c>
      <c r="D18" s="38">
        <v>1422</v>
      </c>
      <c r="E18" s="38">
        <v>1470</v>
      </c>
      <c r="F18" s="38">
        <v>574</v>
      </c>
      <c r="G18" s="38">
        <v>3065</v>
      </c>
      <c r="H18" s="38">
        <v>5511</v>
      </c>
      <c r="I18" s="38">
        <v>2970</v>
      </c>
      <c r="J18" s="38">
        <v>719</v>
      </c>
      <c r="K18" s="38">
        <v>384</v>
      </c>
      <c r="L18" s="38">
        <v>141</v>
      </c>
      <c r="M18" s="38">
        <v>34.02</v>
      </c>
      <c r="N18" s="38">
        <v>33</v>
      </c>
      <c r="O18" s="38">
        <v>3201</v>
      </c>
      <c r="P18" s="38">
        <v>4001</v>
      </c>
      <c r="Q18" s="38">
        <v>1</v>
      </c>
      <c r="R18" s="38">
        <v>6955</v>
      </c>
      <c r="S18" s="38">
        <v>248</v>
      </c>
      <c r="T18" s="38">
        <v>1504</v>
      </c>
      <c r="U18" s="38">
        <v>2315</v>
      </c>
      <c r="V18" s="38">
        <v>1896</v>
      </c>
      <c r="W18" s="38">
        <v>1240</v>
      </c>
      <c r="X18" s="38">
        <v>485</v>
      </c>
      <c r="Y18" s="38">
        <v>1637</v>
      </c>
      <c r="Z18" s="38">
        <v>143</v>
      </c>
      <c r="AA18" s="38">
        <v>966</v>
      </c>
      <c r="AB18" s="38">
        <v>1201</v>
      </c>
      <c r="AC18" s="38">
        <v>720</v>
      </c>
      <c r="AD18" s="38">
        <v>188</v>
      </c>
      <c r="AE18" s="38">
        <v>373</v>
      </c>
      <c r="AF18" s="38">
        <v>183</v>
      </c>
      <c r="AG18" s="38">
        <v>174</v>
      </c>
      <c r="AH18" s="38">
        <v>10</v>
      </c>
      <c r="AI18" s="38">
        <v>20</v>
      </c>
      <c r="AJ18" s="38">
        <v>855</v>
      </c>
      <c r="AK18" s="38">
        <v>9283</v>
      </c>
      <c r="AL18" s="38">
        <v>373</v>
      </c>
      <c r="AM18" s="38">
        <v>2</v>
      </c>
      <c r="AN18" s="38">
        <v>2630</v>
      </c>
      <c r="AO18" s="38">
        <v>153</v>
      </c>
      <c r="AP18" s="38">
        <v>107</v>
      </c>
      <c r="AQ18" s="38">
        <v>199</v>
      </c>
      <c r="AR18" s="38">
        <v>233</v>
      </c>
      <c r="AS18" s="38">
        <v>318</v>
      </c>
      <c r="AT18" s="38">
        <v>822</v>
      </c>
      <c r="AU18" s="38">
        <v>61</v>
      </c>
      <c r="AV18" s="38">
        <v>195</v>
      </c>
      <c r="AW18" s="38">
        <v>401</v>
      </c>
      <c r="AX18" s="38">
        <v>520</v>
      </c>
      <c r="AY18" s="38">
        <v>464</v>
      </c>
      <c r="AZ18" s="38">
        <v>245</v>
      </c>
      <c r="BA18" s="38">
        <v>65</v>
      </c>
      <c r="BB18" s="38">
        <v>185</v>
      </c>
      <c r="BC18" s="38">
        <v>12850</v>
      </c>
      <c r="BD18" s="38">
        <v>83.89919038913554</v>
      </c>
      <c r="BE18" s="38">
        <v>747</v>
      </c>
      <c r="BF18" s="38">
        <v>10602</v>
      </c>
      <c r="BG18" s="38">
        <v>11</v>
      </c>
      <c r="BH18" s="38">
        <v>207</v>
      </c>
      <c r="BI18" s="38">
        <v>710</v>
      </c>
      <c r="BJ18" s="38">
        <v>1460</v>
      </c>
      <c r="BK18" s="38">
        <v>741</v>
      </c>
      <c r="BL18" s="38">
        <v>1032</v>
      </c>
      <c r="BM18" s="38">
        <v>1054</v>
      </c>
      <c r="BN18" s="38">
        <v>439</v>
      </c>
      <c r="BO18" s="38">
        <v>6766</v>
      </c>
      <c r="BP18" s="38">
        <v>1123</v>
      </c>
      <c r="BQ18" s="38">
        <v>2.34</v>
      </c>
      <c r="BR18" s="38">
        <v>8761</v>
      </c>
      <c r="BS18" s="38">
        <v>161</v>
      </c>
      <c r="BT18" s="38">
        <v>204</v>
      </c>
      <c r="BU18" s="38">
        <v>78</v>
      </c>
      <c r="BV18" s="38">
        <v>1396</v>
      </c>
      <c r="BW18" s="38">
        <v>46</v>
      </c>
      <c r="BX18" s="38">
        <v>70</v>
      </c>
      <c r="BY18" s="38">
        <v>4327</v>
      </c>
      <c r="BZ18" s="38">
        <v>1213</v>
      </c>
      <c r="CA18" s="38">
        <v>1363</v>
      </c>
      <c r="CB18" s="38">
        <v>2347</v>
      </c>
      <c r="CC18" s="38">
        <v>150</v>
      </c>
      <c r="CD18" s="38">
        <v>692</v>
      </c>
      <c r="CE18" s="38">
        <v>327</v>
      </c>
      <c r="CF18" s="38">
        <v>1923</v>
      </c>
      <c r="CG18" s="38">
        <v>101</v>
      </c>
      <c r="CH18" s="38">
        <v>52</v>
      </c>
      <c r="CI18" s="38">
        <v>264</v>
      </c>
      <c r="CJ18" s="38">
        <v>3640</v>
      </c>
      <c r="CK18" s="38">
        <v>1000</v>
      </c>
      <c r="CL18" s="38">
        <v>189</v>
      </c>
      <c r="CM18" s="38">
        <v>164</v>
      </c>
      <c r="CN18" s="38">
        <v>319</v>
      </c>
      <c r="CO18" s="38">
        <v>261</v>
      </c>
      <c r="CP18" s="38">
        <v>39</v>
      </c>
      <c r="CQ18" s="38">
        <v>130</v>
      </c>
      <c r="CR18" s="38">
        <v>108</v>
      </c>
      <c r="CS18" s="38">
        <v>44</v>
      </c>
      <c r="CT18" s="38">
        <v>803</v>
      </c>
      <c r="CU18" s="38">
        <v>3341</v>
      </c>
      <c r="CV18" s="38">
        <v>629</v>
      </c>
      <c r="CW18" s="38">
        <v>177</v>
      </c>
      <c r="CX18" s="38">
        <v>128</v>
      </c>
      <c r="CY18" s="38">
        <v>455</v>
      </c>
      <c r="CZ18" s="38">
        <v>303</v>
      </c>
      <c r="DA18" s="38">
        <v>504</v>
      </c>
      <c r="DB18" s="38">
        <v>118</v>
      </c>
      <c r="DC18" s="38">
        <v>151</v>
      </c>
      <c r="DD18" s="38">
        <v>23</v>
      </c>
      <c r="DE18" s="38">
        <v>4.959289415247965</v>
      </c>
      <c r="DF18" s="38">
        <v>228</v>
      </c>
      <c r="DG18" s="38">
        <v>995</v>
      </c>
      <c r="DH18" s="38">
        <v>3</v>
      </c>
      <c r="DI18" s="38">
        <v>25</v>
      </c>
      <c r="DJ18" s="38">
        <v>270</v>
      </c>
      <c r="DK18" s="38">
        <v>26</v>
      </c>
      <c r="DL18" s="38">
        <v>10</v>
      </c>
      <c r="DM18" s="38">
        <v>403</v>
      </c>
      <c r="DN18" s="38">
        <v>982</v>
      </c>
      <c r="DO18" s="38">
        <v>309</v>
      </c>
      <c r="DP18" s="38">
        <v>407</v>
      </c>
      <c r="DQ18" s="38">
        <v>1068</v>
      </c>
      <c r="DR18" s="38">
        <v>985</v>
      </c>
      <c r="DS18" s="38">
        <v>227</v>
      </c>
      <c r="DT18" s="38">
        <v>1719</v>
      </c>
      <c r="DU18" s="38">
        <v>544</v>
      </c>
      <c r="DV18" s="38">
        <v>424</v>
      </c>
      <c r="DW18" s="38">
        <v>951</v>
      </c>
      <c r="DX18" s="38">
        <v>902</v>
      </c>
      <c r="DY18" s="38">
        <v>633</v>
      </c>
      <c r="DZ18" s="38">
        <v>2929</v>
      </c>
      <c r="EA18" s="38">
        <v>4292</v>
      </c>
      <c r="EB18" s="38">
        <v>1347</v>
      </c>
      <c r="EC18" s="38">
        <v>1028</v>
      </c>
      <c r="ED18" s="38">
        <v>442</v>
      </c>
      <c r="EE18" s="38">
        <v>840</v>
      </c>
      <c r="EF18" s="38">
        <v>505</v>
      </c>
      <c r="EG18" s="38">
        <v>523</v>
      </c>
      <c r="EH18" s="38">
        <v>817</v>
      </c>
      <c r="EI18" s="38">
        <v>572</v>
      </c>
      <c r="EJ18" s="38">
        <v>3209</v>
      </c>
      <c r="EK18" s="38">
        <v>1918</v>
      </c>
      <c r="EL18" s="38">
        <v>844</v>
      </c>
      <c r="EM18" s="38">
        <v>22</v>
      </c>
      <c r="EN18" s="38">
        <v>203</v>
      </c>
      <c r="EO18" s="38">
        <v>1620</v>
      </c>
      <c r="EP18" s="38">
        <v>70</v>
      </c>
      <c r="EQ18" s="38">
        <v>720</v>
      </c>
      <c r="ER18" s="38">
        <v>658</v>
      </c>
      <c r="ES18" s="38">
        <v>52</v>
      </c>
      <c r="ET18" s="38">
        <v>2835</v>
      </c>
      <c r="EU18" s="38">
        <v>9795</v>
      </c>
      <c r="EV18" s="38">
        <v>4717</v>
      </c>
      <c r="EW18" s="38">
        <v>1289</v>
      </c>
      <c r="EX18" s="38">
        <v>336</v>
      </c>
      <c r="EY18" s="38">
        <v>119</v>
      </c>
      <c r="EZ18" s="38">
        <v>1492</v>
      </c>
      <c r="FA18" s="38">
        <v>1006</v>
      </c>
      <c r="FB18" s="38">
        <v>2748</v>
      </c>
      <c r="FC18" s="38">
        <v>3432</v>
      </c>
      <c r="FD18" s="38">
        <v>683</v>
      </c>
      <c r="FE18" s="38">
        <v>92</v>
      </c>
    </row>
    <row r="19" spans="1:161" ht="12">
      <c r="A19">
        <v>16</v>
      </c>
      <c r="B19" t="s">
        <v>199</v>
      </c>
      <c r="C19" t="s">
        <v>198</v>
      </c>
      <c r="D19" s="38">
        <v>1035</v>
      </c>
      <c r="E19" s="38">
        <v>1137</v>
      </c>
      <c r="F19" s="38">
        <v>379</v>
      </c>
      <c r="G19" s="38">
        <v>3110</v>
      </c>
      <c r="H19" s="38">
        <v>5099</v>
      </c>
      <c r="I19" s="38">
        <v>2773</v>
      </c>
      <c r="J19" s="38">
        <v>788</v>
      </c>
      <c r="K19" s="38">
        <v>366</v>
      </c>
      <c r="L19" s="38">
        <v>155</v>
      </c>
      <c r="M19" s="38">
        <v>35.62</v>
      </c>
      <c r="N19" s="38">
        <v>33</v>
      </c>
      <c r="O19" s="38">
        <v>2693</v>
      </c>
      <c r="P19" s="38">
        <v>4139</v>
      </c>
      <c r="Q19" s="38">
        <v>19</v>
      </c>
      <c r="R19" s="38">
        <v>6578</v>
      </c>
      <c r="S19" s="38">
        <v>273</v>
      </c>
      <c r="T19" s="38">
        <v>1401</v>
      </c>
      <c r="U19" s="38">
        <v>2193</v>
      </c>
      <c r="V19" s="38">
        <v>1404</v>
      </c>
      <c r="W19" s="38">
        <v>1580</v>
      </c>
      <c r="X19" s="38">
        <v>513</v>
      </c>
      <c r="Y19" s="38">
        <v>1508</v>
      </c>
      <c r="Z19" s="38">
        <v>175</v>
      </c>
      <c r="AA19" s="38">
        <v>949</v>
      </c>
      <c r="AB19" s="38">
        <v>1023</v>
      </c>
      <c r="AC19" s="38">
        <v>849</v>
      </c>
      <c r="AD19" s="38">
        <v>125</v>
      </c>
      <c r="AE19" s="38">
        <v>147</v>
      </c>
      <c r="AF19" s="38">
        <v>159</v>
      </c>
      <c r="AG19" s="38">
        <v>107</v>
      </c>
      <c r="AH19" s="38">
        <v>26</v>
      </c>
      <c r="AI19" s="38">
        <v>12</v>
      </c>
      <c r="AJ19" s="38">
        <v>985</v>
      </c>
      <c r="AK19" s="38">
        <v>10076</v>
      </c>
      <c r="AL19" s="38">
        <v>397</v>
      </c>
      <c r="AM19" s="38">
        <v>2</v>
      </c>
      <c r="AN19" s="38">
        <v>2540</v>
      </c>
      <c r="AO19" s="38">
        <v>83</v>
      </c>
      <c r="AP19" s="38">
        <v>56</v>
      </c>
      <c r="AQ19" s="38">
        <v>177</v>
      </c>
      <c r="AR19" s="38">
        <v>172</v>
      </c>
      <c r="AS19" s="38">
        <v>243</v>
      </c>
      <c r="AT19" s="38">
        <v>100</v>
      </c>
      <c r="AU19" s="38">
        <v>17</v>
      </c>
      <c r="AV19" s="38">
        <v>178</v>
      </c>
      <c r="AW19" s="38">
        <v>280</v>
      </c>
      <c r="AX19" s="38">
        <v>169</v>
      </c>
      <c r="AY19" s="38">
        <v>109</v>
      </c>
      <c r="AZ19" s="38">
        <v>62</v>
      </c>
      <c r="BA19" s="38">
        <v>50</v>
      </c>
      <c r="BB19" s="38">
        <v>131</v>
      </c>
      <c r="BC19" s="38">
        <v>12681</v>
      </c>
      <c r="BD19" s="38">
        <v>89.51083503917555</v>
      </c>
      <c r="BE19" s="38">
        <v>421</v>
      </c>
      <c r="BF19" s="38">
        <v>10189</v>
      </c>
      <c r="BG19" s="38">
        <v>8</v>
      </c>
      <c r="BH19" s="38">
        <v>216</v>
      </c>
      <c r="BI19" s="38">
        <v>523</v>
      </c>
      <c r="BJ19" s="38">
        <v>1181</v>
      </c>
      <c r="BK19" s="38">
        <v>505</v>
      </c>
      <c r="BL19" s="38">
        <v>741</v>
      </c>
      <c r="BM19" s="38">
        <v>995</v>
      </c>
      <c r="BN19" s="38">
        <v>484</v>
      </c>
      <c r="BO19" s="38">
        <v>6373</v>
      </c>
      <c r="BP19" s="38">
        <v>925</v>
      </c>
      <c r="BQ19" s="38">
        <v>2.25</v>
      </c>
      <c r="BR19" s="38">
        <v>8513</v>
      </c>
      <c r="BS19" s="38">
        <v>165</v>
      </c>
      <c r="BT19" s="38">
        <v>132</v>
      </c>
      <c r="BU19" s="38">
        <v>105</v>
      </c>
      <c r="BV19" s="38">
        <v>297</v>
      </c>
      <c r="BW19" s="38">
        <v>23</v>
      </c>
      <c r="BX19" s="38">
        <v>50</v>
      </c>
      <c r="BY19" s="38">
        <v>4324</v>
      </c>
      <c r="BZ19" s="38">
        <v>1233</v>
      </c>
      <c r="CA19" s="38">
        <v>1622</v>
      </c>
      <c r="CB19" s="38">
        <v>1947</v>
      </c>
      <c r="CC19" s="38">
        <v>116</v>
      </c>
      <c r="CD19" s="38">
        <v>299</v>
      </c>
      <c r="CE19" s="38">
        <v>196</v>
      </c>
      <c r="CF19" s="38">
        <v>2194</v>
      </c>
      <c r="CG19" s="38">
        <v>128</v>
      </c>
      <c r="CH19" s="38">
        <v>76</v>
      </c>
      <c r="CI19" s="38">
        <v>181</v>
      </c>
      <c r="CJ19" s="38">
        <v>3620</v>
      </c>
      <c r="CK19" s="38">
        <v>1095</v>
      </c>
      <c r="CL19" s="38">
        <v>151</v>
      </c>
      <c r="CM19" s="38">
        <v>57</v>
      </c>
      <c r="CN19" s="38">
        <v>290</v>
      </c>
      <c r="CO19" s="38">
        <v>239</v>
      </c>
      <c r="CP19" s="38">
        <v>32</v>
      </c>
      <c r="CQ19" s="38">
        <v>80</v>
      </c>
      <c r="CR19" s="38">
        <v>82</v>
      </c>
      <c r="CS19" s="38">
        <v>26</v>
      </c>
      <c r="CT19" s="38">
        <v>589</v>
      </c>
      <c r="CU19" s="38">
        <v>3340</v>
      </c>
      <c r="CV19" s="38">
        <v>715</v>
      </c>
      <c r="CW19" s="38">
        <v>150</v>
      </c>
      <c r="CX19" s="38">
        <v>79</v>
      </c>
      <c r="CY19" s="38">
        <v>480</v>
      </c>
      <c r="CZ19" s="38">
        <v>224</v>
      </c>
      <c r="DA19" s="38">
        <v>485</v>
      </c>
      <c r="DB19" s="38">
        <v>75</v>
      </c>
      <c r="DC19" s="38">
        <v>105</v>
      </c>
      <c r="DD19" s="38">
        <v>18</v>
      </c>
      <c r="DE19" s="38">
        <v>4.21455938697318</v>
      </c>
      <c r="DF19" s="38">
        <v>85</v>
      </c>
      <c r="DG19" s="38">
        <v>952</v>
      </c>
      <c r="DH19" s="38">
        <v>6</v>
      </c>
      <c r="DI19" s="38">
        <v>39</v>
      </c>
      <c r="DJ19" s="38">
        <v>247</v>
      </c>
      <c r="DK19" s="38">
        <v>44</v>
      </c>
      <c r="DL19" s="38">
        <v>9</v>
      </c>
      <c r="DM19" s="38">
        <v>331</v>
      </c>
      <c r="DN19" s="38">
        <v>811</v>
      </c>
      <c r="DO19" s="38">
        <v>189</v>
      </c>
      <c r="DP19" s="38">
        <v>366</v>
      </c>
      <c r="DQ19" s="38">
        <v>1087</v>
      </c>
      <c r="DR19" s="38">
        <v>1287</v>
      </c>
      <c r="DS19" s="38">
        <v>255</v>
      </c>
      <c r="DT19" s="38">
        <v>2090</v>
      </c>
      <c r="DU19" s="38">
        <v>433</v>
      </c>
      <c r="DV19" s="38">
        <v>349</v>
      </c>
      <c r="DW19" s="38">
        <v>778</v>
      </c>
      <c r="DX19" s="38">
        <v>763</v>
      </c>
      <c r="DY19" s="38">
        <v>571</v>
      </c>
      <c r="DZ19" s="38">
        <v>3597</v>
      </c>
      <c r="EA19" s="38">
        <v>4450</v>
      </c>
      <c r="EB19" s="38">
        <v>1118</v>
      </c>
      <c r="EC19" s="38">
        <v>955</v>
      </c>
      <c r="ED19" s="38">
        <v>296</v>
      </c>
      <c r="EE19" s="38">
        <v>496</v>
      </c>
      <c r="EF19" s="38">
        <v>311</v>
      </c>
      <c r="EG19" s="38">
        <v>281</v>
      </c>
      <c r="EH19" s="38">
        <v>565</v>
      </c>
      <c r="EI19" s="38">
        <v>707</v>
      </c>
      <c r="EJ19" s="38">
        <v>2462</v>
      </c>
      <c r="EK19" s="38">
        <v>2262</v>
      </c>
      <c r="EL19" s="38">
        <v>984</v>
      </c>
      <c r="EM19" s="38">
        <v>35</v>
      </c>
      <c r="EN19" s="38">
        <v>240</v>
      </c>
      <c r="EO19" s="38">
        <v>1251</v>
      </c>
      <c r="EP19" s="38">
        <v>56</v>
      </c>
      <c r="EQ19" s="38">
        <v>834</v>
      </c>
      <c r="ER19" s="38">
        <v>717</v>
      </c>
      <c r="ES19" s="38">
        <v>107</v>
      </c>
      <c r="ET19" s="38">
        <v>2414</v>
      </c>
      <c r="EU19" s="38">
        <v>9665</v>
      </c>
      <c r="EV19" s="38">
        <v>3910</v>
      </c>
      <c r="EW19" s="38">
        <v>923</v>
      </c>
      <c r="EX19" s="38">
        <v>264</v>
      </c>
      <c r="EY19" s="38">
        <v>80</v>
      </c>
      <c r="EZ19" s="38">
        <v>1112</v>
      </c>
      <c r="FA19" s="38">
        <v>941</v>
      </c>
      <c r="FB19" s="38">
        <v>2428</v>
      </c>
      <c r="FC19" s="38">
        <v>3238</v>
      </c>
      <c r="FD19" s="38">
        <v>770</v>
      </c>
      <c r="FE19" s="38">
        <v>142</v>
      </c>
    </row>
    <row r="20" spans="1:161" ht="12">
      <c r="A20">
        <v>17</v>
      </c>
      <c r="B20" t="s">
        <v>201</v>
      </c>
      <c r="C20" t="s">
        <v>200</v>
      </c>
      <c r="D20" s="38">
        <v>1134</v>
      </c>
      <c r="E20" s="38">
        <v>1624</v>
      </c>
      <c r="F20" s="38">
        <v>826</v>
      </c>
      <c r="G20" s="38">
        <v>4311</v>
      </c>
      <c r="H20" s="38">
        <v>4255</v>
      </c>
      <c r="I20" s="38">
        <v>2623</v>
      </c>
      <c r="J20" s="38">
        <v>825</v>
      </c>
      <c r="K20" s="38">
        <v>502</v>
      </c>
      <c r="L20" s="38">
        <v>139</v>
      </c>
      <c r="M20" s="38">
        <v>33.29</v>
      </c>
      <c r="N20" s="38">
        <v>30</v>
      </c>
      <c r="O20" s="38">
        <v>3268</v>
      </c>
      <c r="P20" s="38">
        <v>2996</v>
      </c>
      <c r="Q20" s="38">
        <v>0</v>
      </c>
      <c r="R20" s="38">
        <v>6030</v>
      </c>
      <c r="S20" s="38">
        <v>234</v>
      </c>
      <c r="T20" s="38">
        <v>1179</v>
      </c>
      <c r="U20" s="38">
        <v>1979</v>
      </c>
      <c r="V20" s="38">
        <v>1774</v>
      </c>
      <c r="W20" s="38">
        <v>1098</v>
      </c>
      <c r="X20" s="38">
        <v>487</v>
      </c>
      <c r="Y20" s="38">
        <v>1144</v>
      </c>
      <c r="Z20" s="38">
        <v>160</v>
      </c>
      <c r="AA20" s="38">
        <v>640</v>
      </c>
      <c r="AB20" s="38">
        <v>764</v>
      </c>
      <c r="AC20" s="38">
        <v>384</v>
      </c>
      <c r="AD20" s="38">
        <v>135</v>
      </c>
      <c r="AE20" s="38">
        <v>458</v>
      </c>
      <c r="AF20" s="38">
        <v>270</v>
      </c>
      <c r="AG20" s="38">
        <v>336</v>
      </c>
      <c r="AH20" s="38">
        <v>223</v>
      </c>
      <c r="AI20" s="38">
        <v>18</v>
      </c>
      <c r="AJ20" s="38">
        <v>1011</v>
      </c>
      <c r="AK20" s="38">
        <v>5260</v>
      </c>
      <c r="AL20" s="38">
        <v>429</v>
      </c>
      <c r="AM20" s="38">
        <v>7</v>
      </c>
      <c r="AN20" s="38">
        <v>1980</v>
      </c>
      <c r="AO20" s="38">
        <v>252</v>
      </c>
      <c r="AP20" s="38">
        <v>85</v>
      </c>
      <c r="AQ20" s="38">
        <v>214</v>
      </c>
      <c r="AR20" s="38">
        <v>285</v>
      </c>
      <c r="AS20" s="38">
        <v>1504</v>
      </c>
      <c r="AT20" s="38">
        <v>1496</v>
      </c>
      <c r="AU20" s="38">
        <v>294</v>
      </c>
      <c r="AV20" s="38">
        <v>234</v>
      </c>
      <c r="AW20" s="38">
        <v>1176</v>
      </c>
      <c r="AX20" s="38">
        <v>1123</v>
      </c>
      <c r="AY20" s="38">
        <v>849</v>
      </c>
      <c r="AZ20" s="38">
        <v>565</v>
      </c>
      <c r="BA20" s="38">
        <v>202</v>
      </c>
      <c r="BB20" s="38">
        <v>284</v>
      </c>
      <c r="BC20" s="38">
        <v>11210</v>
      </c>
      <c r="BD20" s="38">
        <v>72.29459564039726</v>
      </c>
      <c r="BE20" s="38">
        <v>1108</v>
      </c>
      <c r="BF20" s="38">
        <v>8866</v>
      </c>
      <c r="BG20" s="38">
        <v>6</v>
      </c>
      <c r="BH20" s="38">
        <v>296</v>
      </c>
      <c r="BI20" s="38">
        <v>1355</v>
      </c>
      <c r="BJ20" s="38">
        <v>1645</v>
      </c>
      <c r="BK20" s="38">
        <v>905</v>
      </c>
      <c r="BL20" s="38">
        <v>1270</v>
      </c>
      <c r="BM20" s="38">
        <v>1350</v>
      </c>
      <c r="BN20" s="38">
        <v>546</v>
      </c>
      <c r="BO20" s="38">
        <v>5871</v>
      </c>
      <c r="BP20" s="38">
        <v>1483</v>
      </c>
      <c r="BQ20" s="38">
        <v>2.69</v>
      </c>
      <c r="BR20" s="38">
        <v>6523</v>
      </c>
      <c r="BS20" s="38">
        <v>127</v>
      </c>
      <c r="BT20" s="38">
        <v>1309</v>
      </c>
      <c r="BU20" s="38">
        <v>37</v>
      </c>
      <c r="BV20" s="38">
        <v>3368</v>
      </c>
      <c r="BW20" s="38">
        <v>94</v>
      </c>
      <c r="BX20" s="38">
        <v>76</v>
      </c>
      <c r="BY20" s="38">
        <v>3586</v>
      </c>
      <c r="BZ20" s="38">
        <v>1119</v>
      </c>
      <c r="CA20" s="38">
        <v>1095</v>
      </c>
      <c r="CB20" s="38">
        <v>1373</v>
      </c>
      <c r="CC20" s="38">
        <v>61</v>
      </c>
      <c r="CD20" s="38">
        <v>727</v>
      </c>
      <c r="CE20" s="38">
        <v>358</v>
      </c>
      <c r="CF20" s="38">
        <v>2237</v>
      </c>
      <c r="CG20" s="38">
        <v>105</v>
      </c>
      <c r="CH20" s="38">
        <v>74</v>
      </c>
      <c r="CI20" s="38">
        <v>448</v>
      </c>
      <c r="CJ20" s="38">
        <v>2626</v>
      </c>
      <c r="CK20" s="38">
        <v>825</v>
      </c>
      <c r="CL20" s="38">
        <v>354</v>
      </c>
      <c r="CM20" s="38">
        <v>335</v>
      </c>
      <c r="CN20" s="38">
        <v>401</v>
      </c>
      <c r="CO20" s="38">
        <v>763</v>
      </c>
      <c r="CP20" s="38">
        <v>44</v>
      </c>
      <c r="CQ20" s="38">
        <v>216</v>
      </c>
      <c r="CR20" s="38">
        <v>141</v>
      </c>
      <c r="CS20" s="38">
        <v>72</v>
      </c>
      <c r="CT20" s="38">
        <v>702</v>
      </c>
      <c r="CU20" s="38">
        <v>2519</v>
      </c>
      <c r="CV20" s="38">
        <v>413</v>
      </c>
      <c r="CW20" s="38">
        <v>271</v>
      </c>
      <c r="CX20" s="38">
        <v>461</v>
      </c>
      <c r="CY20" s="38">
        <v>493</v>
      </c>
      <c r="CZ20" s="38">
        <v>699</v>
      </c>
      <c r="DA20" s="38">
        <v>572</v>
      </c>
      <c r="DB20" s="38">
        <v>182</v>
      </c>
      <c r="DC20" s="38">
        <v>225</v>
      </c>
      <c r="DD20" s="38">
        <v>47</v>
      </c>
      <c r="DE20" s="38">
        <v>4.297580353918383</v>
      </c>
      <c r="DF20" s="38">
        <v>356</v>
      </c>
      <c r="DG20" s="38">
        <v>1241</v>
      </c>
      <c r="DH20" s="38">
        <v>1</v>
      </c>
      <c r="DI20" s="38">
        <v>6</v>
      </c>
      <c r="DJ20" s="38">
        <v>162</v>
      </c>
      <c r="DK20" s="38">
        <v>13</v>
      </c>
      <c r="DL20" s="38">
        <v>12</v>
      </c>
      <c r="DM20" s="38">
        <v>428</v>
      </c>
      <c r="DN20" s="38">
        <v>1102</v>
      </c>
      <c r="DO20" s="38">
        <v>368</v>
      </c>
      <c r="DP20" s="38">
        <v>557</v>
      </c>
      <c r="DQ20" s="38">
        <v>606</v>
      </c>
      <c r="DR20" s="38">
        <v>464</v>
      </c>
      <c r="DS20" s="38">
        <v>169</v>
      </c>
      <c r="DT20" s="38">
        <v>883</v>
      </c>
      <c r="DU20" s="38">
        <v>504</v>
      </c>
      <c r="DV20" s="38">
        <v>403</v>
      </c>
      <c r="DW20" s="38">
        <v>712</v>
      </c>
      <c r="DX20" s="38">
        <v>1210</v>
      </c>
      <c r="DY20" s="38">
        <v>576</v>
      </c>
      <c r="DZ20" s="38">
        <v>1515</v>
      </c>
      <c r="EA20" s="38">
        <v>2960</v>
      </c>
      <c r="EB20" s="38">
        <v>1307</v>
      </c>
      <c r="EC20" s="38">
        <v>1042</v>
      </c>
      <c r="ED20" s="38">
        <v>544</v>
      </c>
      <c r="EE20" s="38">
        <v>1242</v>
      </c>
      <c r="EF20" s="38">
        <v>829</v>
      </c>
      <c r="EG20" s="38">
        <v>1040</v>
      </c>
      <c r="EH20" s="38">
        <v>2211</v>
      </c>
      <c r="EI20" s="38">
        <v>321</v>
      </c>
      <c r="EJ20" s="38">
        <v>3203</v>
      </c>
      <c r="EK20" s="38">
        <v>622</v>
      </c>
      <c r="EL20" s="38">
        <v>1193</v>
      </c>
      <c r="EM20" s="38">
        <v>19</v>
      </c>
      <c r="EN20" s="38">
        <v>109</v>
      </c>
      <c r="EO20" s="38">
        <v>1250</v>
      </c>
      <c r="EP20" s="38">
        <v>96</v>
      </c>
      <c r="EQ20" s="38">
        <v>353</v>
      </c>
      <c r="ER20" s="38">
        <v>946</v>
      </c>
      <c r="ES20" s="38">
        <v>64</v>
      </c>
      <c r="ET20" s="38">
        <v>4514</v>
      </c>
      <c r="EU20" s="38">
        <v>8394</v>
      </c>
      <c r="EV20" s="38">
        <v>5420</v>
      </c>
      <c r="EW20" s="38">
        <v>1685</v>
      </c>
      <c r="EX20" s="38">
        <v>563</v>
      </c>
      <c r="EY20" s="38">
        <v>177</v>
      </c>
      <c r="EZ20" s="38">
        <v>2066</v>
      </c>
      <c r="FA20" s="38">
        <v>1085</v>
      </c>
      <c r="FB20" s="38">
        <v>3094</v>
      </c>
      <c r="FC20" s="38">
        <v>2354</v>
      </c>
      <c r="FD20" s="38">
        <v>483</v>
      </c>
      <c r="FE20" s="38">
        <v>99</v>
      </c>
    </row>
    <row r="21" spans="1:161" ht="12">
      <c r="A21">
        <v>18</v>
      </c>
      <c r="B21" t="s">
        <v>203</v>
      </c>
      <c r="C21" t="s">
        <v>202</v>
      </c>
      <c r="D21" s="38">
        <v>1182</v>
      </c>
      <c r="E21" s="38">
        <v>1573</v>
      </c>
      <c r="F21" s="38">
        <v>505</v>
      </c>
      <c r="G21" s="38">
        <v>2677</v>
      </c>
      <c r="H21" s="38">
        <v>4891</v>
      </c>
      <c r="I21" s="38">
        <v>3191</v>
      </c>
      <c r="J21" s="38">
        <v>692</v>
      </c>
      <c r="K21" s="38">
        <v>379</v>
      </c>
      <c r="L21" s="38">
        <v>157</v>
      </c>
      <c r="M21" s="38">
        <v>34.88</v>
      </c>
      <c r="N21" s="38">
        <v>34</v>
      </c>
      <c r="O21" s="38">
        <v>2884</v>
      </c>
      <c r="P21" s="38">
        <v>2901</v>
      </c>
      <c r="Q21" s="38">
        <v>2</v>
      </c>
      <c r="R21" s="38">
        <v>5590</v>
      </c>
      <c r="S21" s="38">
        <v>197</v>
      </c>
      <c r="T21" s="38">
        <v>992</v>
      </c>
      <c r="U21" s="38">
        <v>1631</v>
      </c>
      <c r="V21" s="38">
        <v>1179</v>
      </c>
      <c r="W21" s="38">
        <v>1788</v>
      </c>
      <c r="X21" s="38">
        <v>401</v>
      </c>
      <c r="Y21" s="38">
        <v>1131</v>
      </c>
      <c r="Z21" s="38">
        <v>167</v>
      </c>
      <c r="AA21" s="38">
        <v>804</v>
      </c>
      <c r="AB21" s="38">
        <v>1135</v>
      </c>
      <c r="AC21" s="38">
        <v>613</v>
      </c>
      <c r="AD21" s="38">
        <v>126</v>
      </c>
      <c r="AE21" s="38">
        <v>204</v>
      </c>
      <c r="AF21" s="38">
        <v>152</v>
      </c>
      <c r="AG21" s="38">
        <v>193</v>
      </c>
      <c r="AH21" s="38">
        <v>12</v>
      </c>
      <c r="AI21" s="38">
        <v>19</v>
      </c>
      <c r="AJ21" s="38">
        <v>633</v>
      </c>
      <c r="AK21" s="38">
        <v>10329</v>
      </c>
      <c r="AL21" s="38">
        <v>363</v>
      </c>
      <c r="AM21" s="38">
        <v>25</v>
      </c>
      <c r="AN21" s="38">
        <v>1822</v>
      </c>
      <c r="AO21" s="38">
        <v>191</v>
      </c>
      <c r="AP21" s="38">
        <v>83</v>
      </c>
      <c r="AQ21" s="38">
        <v>171</v>
      </c>
      <c r="AR21" s="38">
        <v>173</v>
      </c>
      <c r="AS21" s="38">
        <v>278</v>
      </c>
      <c r="AT21" s="38">
        <v>242</v>
      </c>
      <c r="AU21" s="38">
        <v>40</v>
      </c>
      <c r="AV21" s="38">
        <v>105</v>
      </c>
      <c r="AW21" s="38">
        <v>219</v>
      </c>
      <c r="AX21" s="38">
        <v>426</v>
      </c>
      <c r="AY21" s="38">
        <v>444</v>
      </c>
      <c r="AZ21" s="38">
        <v>195</v>
      </c>
      <c r="BA21" s="38">
        <v>36</v>
      </c>
      <c r="BB21" s="38">
        <v>105</v>
      </c>
      <c r="BC21" s="38">
        <v>13043</v>
      </c>
      <c r="BD21" s="38">
        <v>89.93931871466005</v>
      </c>
      <c r="BE21" s="38">
        <v>297</v>
      </c>
      <c r="BF21" s="38">
        <v>11333</v>
      </c>
      <c r="BG21" s="38">
        <v>10</v>
      </c>
      <c r="BH21" s="38">
        <v>245</v>
      </c>
      <c r="BI21" s="38">
        <v>580</v>
      </c>
      <c r="BJ21" s="38">
        <v>1066</v>
      </c>
      <c r="BK21" s="38">
        <v>434</v>
      </c>
      <c r="BL21" s="38">
        <v>677</v>
      </c>
      <c r="BM21" s="38">
        <v>648</v>
      </c>
      <c r="BN21" s="38">
        <v>254</v>
      </c>
      <c r="BO21" s="38">
        <v>5425</v>
      </c>
      <c r="BP21" s="38">
        <v>674</v>
      </c>
      <c r="BQ21" s="38">
        <v>2.47</v>
      </c>
      <c r="BR21" s="38">
        <v>9169</v>
      </c>
      <c r="BS21" s="38">
        <v>103</v>
      </c>
      <c r="BT21" s="38">
        <v>175</v>
      </c>
      <c r="BU21" s="38">
        <v>68</v>
      </c>
      <c r="BV21" s="38">
        <v>645</v>
      </c>
      <c r="BW21" s="38">
        <v>36</v>
      </c>
      <c r="BX21" s="38">
        <v>61</v>
      </c>
      <c r="BY21" s="38">
        <v>3842</v>
      </c>
      <c r="BZ21" s="38">
        <v>1148</v>
      </c>
      <c r="CA21" s="38">
        <v>1327</v>
      </c>
      <c r="CB21" s="38">
        <v>2098</v>
      </c>
      <c r="CC21" s="38">
        <v>43</v>
      </c>
      <c r="CD21" s="38">
        <v>285</v>
      </c>
      <c r="CE21" s="38">
        <v>418</v>
      </c>
      <c r="CF21" s="38">
        <v>1274</v>
      </c>
      <c r="CG21" s="38">
        <v>99</v>
      </c>
      <c r="CH21" s="38">
        <v>46</v>
      </c>
      <c r="CI21" s="38">
        <v>229</v>
      </c>
      <c r="CJ21" s="38">
        <v>3008</v>
      </c>
      <c r="CK21" s="38">
        <v>969</v>
      </c>
      <c r="CL21" s="38">
        <v>240</v>
      </c>
      <c r="CM21" s="38">
        <v>121</v>
      </c>
      <c r="CN21" s="38">
        <v>319</v>
      </c>
      <c r="CO21" s="38">
        <v>262</v>
      </c>
      <c r="CP21" s="38">
        <v>30</v>
      </c>
      <c r="CQ21" s="38">
        <v>227</v>
      </c>
      <c r="CR21" s="38">
        <v>976</v>
      </c>
      <c r="CS21" s="38">
        <v>65</v>
      </c>
      <c r="CT21" s="38">
        <v>610</v>
      </c>
      <c r="CU21" s="38">
        <v>2482</v>
      </c>
      <c r="CV21" s="38">
        <v>595</v>
      </c>
      <c r="CW21" s="38">
        <v>150</v>
      </c>
      <c r="CX21" s="38">
        <v>122</v>
      </c>
      <c r="CY21" s="38">
        <v>403</v>
      </c>
      <c r="CZ21" s="38">
        <v>251</v>
      </c>
      <c r="DA21" s="38">
        <v>588</v>
      </c>
      <c r="DB21" s="38">
        <v>142</v>
      </c>
      <c r="DC21" s="38">
        <v>137</v>
      </c>
      <c r="DD21" s="38">
        <v>32</v>
      </c>
      <c r="DE21" s="38">
        <v>7.772435897435898</v>
      </c>
      <c r="DF21" s="38">
        <v>124</v>
      </c>
      <c r="DG21" s="38">
        <v>864</v>
      </c>
      <c r="DH21" s="38">
        <v>7</v>
      </c>
      <c r="DI21" s="38">
        <v>31</v>
      </c>
      <c r="DJ21" s="38">
        <v>206</v>
      </c>
      <c r="DK21" s="38">
        <v>20</v>
      </c>
      <c r="DL21" s="38">
        <v>19</v>
      </c>
      <c r="DM21" s="38">
        <v>365</v>
      </c>
      <c r="DN21" s="38">
        <v>693</v>
      </c>
      <c r="DO21" s="38">
        <v>207</v>
      </c>
      <c r="DP21" s="38">
        <v>280</v>
      </c>
      <c r="DQ21" s="38">
        <v>778</v>
      </c>
      <c r="DR21" s="38">
        <v>1032</v>
      </c>
      <c r="DS21" s="38">
        <v>268</v>
      </c>
      <c r="DT21" s="38">
        <v>1472</v>
      </c>
      <c r="DU21" s="38">
        <v>426</v>
      </c>
      <c r="DV21" s="38">
        <v>395</v>
      </c>
      <c r="DW21" s="38">
        <v>672</v>
      </c>
      <c r="DX21" s="38">
        <v>680</v>
      </c>
      <c r="DY21" s="38">
        <v>535</v>
      </c>
      <c r="DZ21" s="38">
        <v>2627</v>
      </c>
      <c r="EA21" s="38">
        <v>3727</v>
      </c>
      <c r="EB21" s="38">
        <v>1155</v>
      </c>
      <c r="EC21" s="38">
        <v>1226</v>
      </c>
      <c r="ED21" s="38">
        <v>428</v>
      </c>
      <c r="EE21" s="38">
        <v>730</v>
      </c>
      <c r="EF21" s="38">
        <v>604</v>
      </c>
      <c r="EG21" s="38">
        <v>659</v>
      </c>
      <c r="EH21" s="38">
        <v>705</v>
      </c>
      <c r="EI21" s="38">
        <v>580</v>
      </c>
      <c r="EJ21" s="38">
        <v>1377</v>
      </c>
      <c r="EK21" s="38">
        <v>2324</v>
      </c>
      <c r="EL21" s="38">
        <v>621</v>
      </c>
      <c r="EM21" s="38">
        <v>29</v>
      </c>
      <c r="EN21" s="38">
        <v>234</v>
      </c>
      <c r="EO21" s="38">
        <v>1427</v>
      </c>
      <c r="EP21" s="38">
        <v>62</v>
      </c>
      <c r="EQ21" s="38">
        <v>751</v>
      </c>
      <c r="ER21" s="38">
        <v>615</v>
      </c>
      <c r="ES21" s="38">
        <v>66</v>
      </c>
      <c r="ET21" s="38">
        <v>3775</v>
      </c>
      <c r="EU21" s="38">
        <v>9102</v>
      </c>
      <c r="EV21" s="38">
        <v>4339</v>
      </c>
      <c r="EW21" s="38">
        <v>1271</v>
      </c>
      <c r="EX21" s="38">
        <v>377</v>
      </c>
      <c r="EY21" s="38">
        <v>158</v>
      </c>
      <c r="EZ21" s="38">
        <v>1655</v>
      </c>
      <c r="FA21" s="38">
        <v>1048</v>
      </c>
      <c r="FB21" s="38">
        <v>1679</v>
      </c>
      <c r="FC21" s="38">
        <v>2739</v>
      </c>
      <c r="FD21" s="38">
        <v>971</v>
      </c>
      <c r="FE21" s="38">
        <v>201</v>
      </c>
    </row>
    <row r="22" spans="1:161" ht="12">
      <c r="A22">
        <v>19</v>
      </c>
      <c r="B22" t="s">
        <v>205</v>
      </c>
      <c r="C22" t="s">
        <v>204</v>
      </c>
      <c r="D22" s="38">
        <v>1145</v>
      </c>
      <c r="E22" s="38">
        <v>1780</v>
      </c>
      <c r="F22" s="38">
        <v>787</v>
      </c>
      <c r="G22" s="38">
        <v>3300</v>
      </c>
      <c r="H22" s="38">
        <v>4705</v>
      </c>
      <c r="I22" s="38">
        <v>3129</v>
      </c>
      <c r="J22" s="38">
        <v>818</v>
      </c>
      <c r="K22" s="38">
        <v>526</v>
      </c>
      <c r="L22" s="38">
        <v>212</v>
      </c>
      <c r="M22" s="38">
        <v>34.76</v>
      </c>
      <c r="N22" s="38">
        <v>32</v>
      </c>
      <c r="O22" s="38">
        <v>1757</v>
      </c>
      <c r="P22" s="38">
        <v>5141</v>
      </c>
      <c r="Q22" s="38">
        <v>4</v>
      </c>
      <c r="R22" s="38">
        <v>6698</v>
      </c>
      <c r="S22" s="38">
        <v>204</v>
      </c>
      <c r="T22" s="38">
        <v>1243</v>
      </c>
      <c r="U22" s="38">
        <v>2616</v>
      </c>
      <c r="V22" s="38">
        <v>1867</v>
      </c>
      <c r="W22" s="38">
        <v>972</v>
      </c>
      <c r="X22" s="38">
        <v>572</v>
      </c>
      <c r="Y22" s="38">
        <v>1484</v>
      </c>
      <c r="Z22" s="38">
        <v>179</v>
      </c>
      <c r="AA22" s="38">
        <v>839</v>
      </c>
      <c r="AB22" s="38">
        <v>1000</v>
      </c>
      <c r="AC22" s="38">
        <v>476</v>
      </c>
      <c r="AD22" s="38">
        <v>152</v>
      </c>
      <c r="AE22" s="38">
        <v>557</v>
      </c>
      <c r="AF22" s="38">
        <v>281</v>
      </c>
      <c r="AG22" s="38">
        <v>212</v>
      </c>
      <c r="AH22" s="38">
        <v>25</v>
      </c>
      <c r="AI22" s="38">
        <v>17</v>
      </c>
      <c r="AJ22" s="38">
        <v>904</v>
      </c>
      <c r="AK22" s="38">
        <v>7493</v>
      </c>
      <c r="AL22" s="38">
        <v>347</v>
      </c>
      <c r="AM22" s="38">
        <v>6</v>
      </c>
      <c r="AN22" s="38">
        <v>3355</v>
      </c>
      <c r="AO22" s="38">
        <v>272</v>
      </c>
      <c r="AP22" s="38">
        <v>117</v>
      </c>
      <c r="AQ22" s="38">
        <v>183</v>
      </c>
      <c r="AR22" s="38">
        <v>275</v>
      </c>
      <c r="AS22" s="38">
        <v>388</v>
      </c>
      <c r="AT22" s="38">
        <v>1244</v>
      </c>
      <c r="AU22" s="38">
        <v>47</v>
      </c>
      <c r="AV22" s="38">
        <v>195</v>
      </c>
      <c r="AW22" s="38">
        <v>536</v>
      </c>
      <c r="AX22" s="38">
        <v>657</v>
      </c>
      <c r="AY22" s="38">
        <v>499</v>
      </c>
      <c r="AZ22" s="38">
        <v>284</v>
      </c>
      <c r="BA22" s="38">
        <v>219</v>
      </c>
      <c r="BB22" s="38">
        <v>285</v>
      </c>
      <c r="BC22" s="38">
        <v>11886</v>
      </c>
      <c r="BD22" s="38">
        <v>75.78423871461362</v>
      </c>
      <c r="BE22" s="38">
        <v>1076</v>
      </c>
      <c r="BF22" s="38">
        <v>9267</v>
      </c>
      <c r="BG22" s="38">
        <v>14</v>
      </c>
      <c r="BH22" s="38">
        <v>237</v>
      </c>
      <c r="BI22" s="38">
        <v>686</v>
      </c>
      <c r="BJ22" s="38">
        <v>1690</v>
      </c>
      <c r="BK22" s="38">
        <v>858</v>
      </c>
      <c r="BL22" s="38">
        <v>1432</v>
      </c>
      <c r="BM22" s="38">
        <v>1479</v>
      </c>
      <c r="BN22" s="38">
        <v>739</v>
      </c>
      <c r="BO22" s="38">
        <v>6561</v>
      </c>
      <c r="BP22" s="38">
        <v>1421</v>
      </c>
      <c r="BQ22" s="38">
        <v>2.4</v>
      </c>
      <c r="BR22" s="38">
        <v>8487</v>
      </c>
      <c r="BS22" s="38">
        <v>200</v>
      </c>
      <c r="BT22" s="38">
        <v>257</v>
      </c>
      <c r="BU22" s="38">
        <v>77</v>
      </c>
      <c r="BV22" s="38">
        <v>2084</v>
      </c>
      <c r="BW22" s="38">
        <v>23</v>
      </c>
      <c r="BX22" s="38">
        <v>71</v>
      </c>
      <c r="BY22" s="38">
        <v>3997</v>
      </c>
      <c r="BZ22" s="38">
        <v>1206</v>
      </c>
      <c r="CA22" s="38">
        <v>1244</v>
      </c>
      <c r="CB22" s="38">
        <v>1683</v>
      </c>
      <c r="CC22" s="38">
        <v>97</v>
      </c>
      <c r="CD22" s="38">
        <v>1411</v>
      </c>
      <c r="CE22" s="38">
        <v>170</v>
      </c>
      <c r="CF22" s="38">
        <v>1914</v>
      </c>
      <c r="CG22" s="38">
        <v>107</v>
      </c>
      <c r="CH22" s="38">
        <v>72</v>
      </c>
      <c r="CI22" s="38">
        <v>341</v>
      </c>
      <c r="CJ22" s="38">
        <v>3054</v>
      </c>
      <c r="CK22" s="38">
        <v>1008</v>
      </c>
      <c r="CL22" s="38">
        <v>288</v>
      </c>
      <c r="CM22" s="38">
        <v>194</v>
      </c>
      <c r="CN22" s="38">
        <v>360</v>
      </c>
      <c r="CO22" s="38">
        <v>353</v>
      </c>
      <c r="CP22" s="38">
        <v>47</v>
      </c>
      <c r="CQ22" s="38">
        <v>242</v>
      </c>
      <c r="CR22" s="38">
        <v>133</v>
      </c>
      <c r="CS22" s="38">
        <v>58</v>
      </c>
      <c r="CT22" s="38">
        <v>772</v>
      </c>
      <c r="CU22" s="38">
        <v>2766</v>
      </c>
      <c r="CV22" s="38">
        <v>512</v>
      </c>
      <c r="CW22" s="38">
        <v>225</v>
      </c>
      <c r="CX22" s="38">
        <v>206</v>
      </c>
      <c r="CY22" s="38">
        <v>528</v>
      </c>
      <c r="CZ22" s="38">
        <v>403</v>
      </c>
      <c r="DA22" s="38">
        <v>677</v>
      </c>
      <c r="DB22" s="38">
        <v>233</v>
      </c>
      <c r="DC22" s="38">
        <v>231</v>
      </c>
      <c r="DD22" s="38">
        <v>36</v>
      </c>
      <c r="DE22" s="38">
        <v>5.618649133293484</v>
      </c>
      <c r="DF22" s="38">
        <v>363</v>
      </c>
      <c r="DG22" s="38">
        <v>1223</v>
      </c>
      <c r="DH22" s="38">
        <v>6</v>
      </c>
      <c r="DI22" s="38">
        <v>17</v>
      </c>
      <c r="DJ22" s="38">
        <v>220</v>
      </c>
      <c r="DK22" s="38">
        <v>24</v>
      </c>
      <c r="DL22" s="38">
        <v>16</v>
      </c>
      <c r="DM22" s="38">
        <v>464</v>
      </c>
      <c r="DN22" s="38">
        <v>1025</v>
      </c>
      <c r="DO22" s="38">
        <v>371</v>
      </c>
      <c r="DP22" s="38">
        <v>626</v>
      </c>
      <c r="DQ22" s="38">
        <v>694</v>
      </c>
      <c r="DR22" s="38">
        <v>658</v>
      </c>
      <c r="DS22" s="38">
        <v>193</v>
      </c>
      <c r="DT22" s="38">
        <v>1068</v>
      </c>
      <c r="DU22" s="38">
        <v>557</v>
      </c>
      <c r="DV22" s="38">
        <v>374</v>
      </c>
      <c r="DW22" s="38">
        <v>893</v>
      </c>
      <c r="DX22" s="38">
        <v>950</v>
      </c>
      <c r="DY22" s="38">
        <v>603</v>
      </c>
      <c r="DZ22" s="38">
        <v>2089</v>
      </c>
      <c r="EA22" s="38">
        <v>3359</v>
      </c>
      <c r="EB22" s="38">
        <v>1424</v>
      </c>
      <c r="EC22" s="38">
        <v>1133</v>
      </c>
      <c r="ED22" s="38">
        <v>586</v>
      </c>
      <c r="EE22" s="38">
        <v>1155</v>
      </c>
      <c r="EF22" s="38">
        <v>813</v>
      </c>
      <c r="EG22" s="38">
        <v>916</v>
      </c>
      <c r="EH22" s="38">
        <v>1098</v>
      </c>
      <c r="EI22" s="38">
        <v>481</v>
      </c>
      <c r="EJ22" s="38">
        <v>2876</v>
      </c>
      <c r="EK22" s="38">
        <v>1034</v>
      </c>
      <c r="EL22" s="38">
        <v>1170</v>
      </c>
      <c r="EM22" s="38">
        <v>24</v>
      </c>
      <c r="EN22" s="38">
        <v>171</v>
      </c>
      <c r="EO22" s="38">
        <v>1785</v>
      </c>
      <c r="EP22" s="38">
        <v>92</v>
      </c>
      <c r="EQ22" s="38">
        <v>428</v>
      </c>
      <c r="ER22" s="38">
        <v>653</v>
      </c>
      <c r="ES22" s="38">
        <v>45</v>
      </c>
      <c r="ET22" s="38">
        <v>3814</v>
      </c>
      <c r="EU22" s="38">
        <v>8896</v>
      </c>
      <c r="EV22" s="38">
        <v>5138</v>
      </c>
      <c r="EW22" s="38">
        <v>1687</v>
      </c>
      <c r="EX22" s="38">
        <v>517</v>
      </c>
      <c r="EY22" s="38">
        <v>164</v>
      </c>
      <c r="EZ22" s="38">
        <v>2090</v>
      </c>
      <c r="FA22" s="38">
        <v>1188</v>
      </c>
      <c r="FB22" s="38">
        <v>2615</v>
      </c>
      <c r="FC22" s="38">
        <v>3205</v>
      </c>
      <c r="FD22" s="38">
        <v>744</v>
      </c>
      <c r="FE22" s="38">
        <v>134</v>
      </c>
    </row>
    <row r="23" spans="1:161" ht="12">
      <c r="A23">
        <v>20</v>
      </c>
      <c r="B23" t="s">
        <v>207</v>
      </c>
      <c r="C23" t="s">
        <v>206</v>
      </c>
      <c r="D23" s="38">
        <v>981</v>
      </c>
      <c r="E23" s="38">
        <v>1512</v>
      </c>
      <c r="F23" s="38">
        <v>703</v>
      </c>
      <c r="G23" s="38">
        <v>2846</v>
      </c>
      <c r="H23" s="38">
        <v>3664</v>
      </c>
      <c r="I23" s="38">
        <v>3082</v>
      </c>
      <c r="J23" s="38">
        <v>893</v>
      </c>
      <c r="K23" s="38">
        <v>704</v>
      </c>
      <c r="L23" s="38">
        <v>357</v>
      </c>
      <c r="M23" s="38">
        <v>37.09</v>
      </c>
      <c r="N23" s="38">
        <v>34</v>
      </c>
      <c r="O23" s="38">
        <v>2567</v>
      </c>
      <c r="P23" s="38">
        <v>3982</v>
      </c>
      <c r="Q23" s="38">
        <v>0</v>
      </c>
      <c r="R23" s="38">
        <v>6243</v>
      </c>
      <c r="S23" s="38">
        <v>306</v>
      </c>
      <c r="T23" s="38">
        <v>1300</v>
      </c>
      <c r="U23" s="38">
        <v>2063</v>
      </c>
      <c r="V23" s="38">
        <v>1651</v>
      </c>
      <c r="W23" s="38">
        <v>1229</v>
      </c>
      <c r="X23" s="38">
        <v>785</v>
      </c>
      <c r="Y23" s="38">
        <v>1324</v>
      </c>
      <c r="Z23" s="38">
        <v>265</v>
      </c>
      <c r="AA23" s="38">
        <v>774</v>
      </c>
      <c r="AB23" s="38">
        <v>904</v>
      </c>
      <c r="AC23" s="38">
        <v>415</v>
      </c>
      <c r="AD23" s="38">
        <v>124</v>
      </c>
      <c r="AE23" s="38">
        <v>425</v>
      </c>
      <c r="AF23" s="38">
        <v>254</v>
      </c>
      <c r="AG23" s="38">
        <v>191</v>
      </c>
      <c r="AH23" s="38">
        <v>47</v>
      </c>
      <c r="AI23" s="38">
        <v>25</v>
      </c>
      <c r="AJ23" s="38">
        <v>710</v>
      </c>
      <c r="AK23" s="38">
        <v>8458</v>
      </c>
      <c r="AL23" s="38">
        <v>365</v>
      </c>
      <c r="AM23" s="38">
        <v>3</v>
      </c>
      <c r="AN23" s="38">
        <v>2547</v>
      </c>
      <c r="AO23" s="38">
        <v>213</v>
      </c>
      <c r="AP23" s="38">
        <v>87</v>
      </c>
      <c r="AQ23" s="38">
        <v>185</v>
      </c>
      <c r="AR23" s="38">
        <v>245</v>
      </c>
      <c r="AS23" s="38">
        <v>265</v>
      </c>
      <c r="AT23" s="38">
        <v>231</v>
      </c>
      <c r="AU23" s="38">
        <v>47</v>
      </c>
      <c r="AV23" s="38">
        <v>159</v>
      </c>
      <c r="AW23" s="38">
        <v>447</v>
      </c>
      <c r="AX23" s="38">
        <v>561</v>
      </c>
      <c r="AY23" s="38">
        <v>355</v>
      </c>
      <c r="AZ23" s="38">
        <v>194</v>
      </c>
      <c r="BA23" s="38">
        <v>122</v>
      </c>
      <c r="BB23" s="38">
        <v>258</v>
      </c>
      <c r="BC23" s="38">
        <v>11724</v>
      </c>
      <c r="BD23" s="38">
        <v>83.01352403880196</v>
      </c>
      <c r="BE23" s="38">
        <v>714</v>
      </c>
      <c r="BF23" s="38">
        <v>9667</v>
      </c>
      <c r="BG23" s="38">
        <v>36</v>
      </c>
      <c r="BH23" s="38">
        <v>274</v>
      </c>
      <c r="BI23" s="38">
        <v>615</v>
      </c>
      <c r="BJ23" s="38">
        <v>1381</v>
      </c>
      <c r="BK23" s="38">
        <v>553</v>
      </c>
      <c r="BL23" s="38">
        <v>724</v>
      </c>
      <c r="BM23" s="38">
        <v>1020</v>
      </c>
      <c r="BN23" s="38">
        <v>472</v>
      </c>
      <c r="BO23" s="38">
        <v>6133</v>
      </c>
      <c r="BP23" s="38">
        <v>1019</v>
      </c>
      <c r="BQ23" s="38">
        <v>2.32</v>
      </c>
      <c r="BR23" s="38">
        <v>8606</v>
      </c>
      <c r="BS23" s="38">
        <v>160</v>
      </c>
      <c r="BT23" s="38">
        <v>191</v>
      </c>
      <c r="BU23" s="38">
        <v>117</v>
      </c>
      <c r="BV23" s="38">
        <v>880</v>
      </c>
      <c r="BW23" s="38">
        <v>24</v>
      </c>
      <c r="BX23" s="38">
        <v>76</v>
      </c>
      <c r="BY23" s="38">
        <v>3498</v>
      </c>
      <c r="BZ23" s="38">
        <v>1190</v>
      </c>
      <c r="CA23" s="38">
        <v>1538</v>
      </c>
      <c r="CB23" s="38">
        <v>1580</v>
      </c>
      <c r="CC23" s="38">
        <v>125</v>
      </c>
      <c r="CD23" s="38">
        <v>1254</v>
      </c>
      <c r="CE23" s="38">
        <v>173</v>
      </c>
      <c r="CF23" s="38">
        <v>1370</v>
      </c>
      <c r="CG23" s="38">
        <v>138</v>
      </c>
      <c r="CH23" s="38">
        <v>65</v>
      </c>
      <c r="CI23" s="38">
        <v>262</v>
      </c>
      <c r="CJ23" s="38">
        <v>2548</v>
      </c>
      <c r="CK23" s="38">
        <v>851</v>
      </c>
      <c r="CL23" s="38">
        <v>206</v>
      </c>
      <c r="CM23" s="38">
        <v>201</v>
      </c>
      <c r="CN23" s="38">
        <v>399</v>
      </c>
      <c r="CO23" s="38">
        <v>331</v>
      </c>
      <c r="CP23" s="38">
        <v>44</v>
      </c>
      <c r="CQ23" s="38">
        <v>208</v>
      </c>
      <c r="CR23" s="38">
        <v>110</v>
      </c>
      <c r="CS23" s="38">
        <v>48</v>
      </c>
      <c r="CT23" s="38">
        <v>708</v>
      </c>
      <c r="CU23" s="38">
        <v>2310</v>
      </c>
      <c r="CV23" s="38">
        <v>544</v>
      </c>
      <c r="CW23" s="38">
        <v>177</v>
      </c>
      <c r="CX23" s="38">
        <v>236</v>
      </c>
      <c r="CY23" s="38">
        <v>546</v>
      </c>
      <c r="CZ23" s="38">
        <v>444</v>
      </c>
      <c r="DA23" s="38">
        <v>593</v>
      </c>
      <c r="DB23" s="38">
        <v>178</v>
      </c>
      <c r="DC23" s="38">
        <v>161</v>
      </c>
      <c r="DD23" s="38">
        <v>35</v>
      </c>
      <c r="DE23" s="38">
        <v>4.9141503848431025</v>
      </c>
      <c r="DF23" s="38">
        <v>276</v>
      </c>
      <c r="DG23" s="38">
        <v>1531</v>
      </c>
      <c r="DH23" s="38">
        <v>4</v>
      </c>
      <c r="DI23" s="38">
        <v>28</v>
      </c>
      <c r="DJ23" s="38">
        <v>163</v>
      </c>
      <c r="DK23" s="38">
        <v>20</v>
      </c>
      <c r="DL23" s="38">
        <v>11</v>
      </c>
      <c r="DM23" s="38">
        <v>343</v>
      </c>
      <c r="DN23" s="38">
        <v>811</v>
      </c>
      <c r="DO23" s="38">
        <v>250</v>
      </c>
      <c r="DP23" s="38">
        <v>525</v>
      </c>
      <c r="DQ23" s="38">
        <v>537</v>
      </c>
      <c r="DR23" s="38">
        <v>718</v>
      </c>
      <c r="DS23" s="38">
        <v>168</v>
      </c>
      <c r="DT23" s="38">
        <v>1094</v>
      </c>
      <c r="DU23" s="38">
        <v>473</v>
      </c>
      <c r="DV23" s="38">
        <v>339</v>
      </c>
      <c r="DW23" s="38">
        <v>794</v>
      </c>
      <c r="DX23" s="38">
        <v>761</v>
      </c>
      <c r="DY23" s="38">
        <v>525</v>
      </c>
      <c r="DZ23" s="38">
        <v>2017</v>
      </c>
      <c r="EA23" s="38">
        <v>3071</v>
      </c>
      <c r="EB23" s="38">
        <v>1197</v>
      </c>
      <c r="EC23" s="38">
        <v>970</v>
      </c>
      <c r="ED23" s="38">
        <v>456</v>
      </c>
      <c r="EE23" s="38">
        <v>884</v>
      </c>
      <c r="EF23" s="38">
        <v>649</v>
      </c>
      <c r="EG23" s="38">
        <v>651</v>
      </c>
      <c r="EH23" s="38">
        <v>1162</v>
      </c>
      <c r="EI23" s="38">
        <v>494</v>
      </c>
      <c r="EJ23" s="38">
        <v>1172</v>
      </c>
      <c r="EK23" s="38">
        <v>1811</v>
      </c>
      <c r="EL23" s="38">
        <v>1199</v>
      </c>
      <c r="EM23" s="38">
        <v>19</v>
      </c>
      <c r="EN23" s="38">
        <v>167</v>
      </c>
      <c r="EO23" s="38">
        <v>1493</v>
      </c>
      <c r="EP23" s="38">
        <v>72</v>
      </c>
      <c r="EQ23" s="38">
        <v>542</v>
      </c>
      <c r="ER23" s="38">
        <v>537</v>
      </c>
      <c r="ES23" s="38">
        <v>58</v>
      </c>
      <c r="ET23" s="38">
        <v>3493</v>
      </c>
      <c r="EU23" s="38">
        <v>7914</v>
      </c>
      <c r="EV23" s="38">
        <v>4619</v>
      </c>
      <c r="EW23" s="38">
        <v>1494</v>
      </c>
      <c r="EX23" s="38">
        <v>545</v>
      </c>
      <c r="EY23" s="38">
        <v>170</v>
      </c>
      <c r="EZ23" s="38">
        <v>2124</v>
      </c>
      <c r="FA23" s="38">
        <v>1228</v>
      </c>
      <c r="FB23" s="38">
        <v>2543</v>
      </c>
      <c r="FC23" s="38">
        <v>2671</v>
      </c>
      <c r="FD23" s="38">
        <v>828</v>
      </c>
      <c r="FE23" s="38">
        <v>201</v>
      </c>
    </row>
    <row r="24" spans="1:161" ht="12">
      <c r="A24">
        <v>21</v>
      </c>
      <c r="B24" t="s">
        <v>10</v>
      </c>
      <c r="C24" t="s">
        <v>208</v>
      </c>
      <c r="D24" s="38">
        <v>21670</v>
      </c>
      <c r="E24" s="38">
        <v>27095</v>
      </c>
      <c r="F24" s="38">
        <v>12403</v>
      </c>
      <c r="G24" s="38">
        <v>70916</v>
      </c>
      <c r="H24" s="38">
        <v>93803</v>
      </c>
      <c r="I24" s="38">
        <v>54197</v>
      </c>
      <c r="J24" s="38">
        <v>14455</v>
      </c>
      <c r="K24" s="38">
        <v>8763</v>
      </c>
      <c r="L24" s="38">
        <v>3693</v>
      </c>
      <c r="M24" s="38">
        <v>34.48</v>
      </c>
      <c r="N24" s="38">
        <v>32</v>
      </c>
      <c r="O24" s="38">
        <v>46240</v>
      </c>
      <c r="P24" s="38">
        <v>89557</v>
      </c>
      <c r="Q24" s="38">
        <v>100</v>
      </c>
      <c r="R24" s="38">
        <v>130493</v>
      </c>
      <c r="S24" s="38">
        <v>5404</v>
      </c>
      <c r="T24" s="38">
        <v>31475</v>
      </c>
      <c r="U24" s="38">
        <v>46279</v>
      </c>
      <c r="V24" s="38">
        <v>30009</v>
      </c>
      <c r="W24" s="38">
        <v>22730</v>
      </c>
      <c r="X24" s="38">
        <v>10385</v>
      </c>
      <c r="Y24" s="38">
        <v>31721</v>
      </c>
      <c r="Z24" s="38">
        <v>3045</v>
      </c>
      <c r="AA24" s="38">
        <v>15049</v>
      </c>
      <c r="AB24" s="38">
        <v>17166</v>
      </c>
      <c r="AC24" s="38">
        <v>12688</v>
      </c>
      <c r="AD24" s="38">
        <v>2730</v>
      </c>
      <c r="AE24" s="38">
        <v>7909</v>
      </c>
      <c r="AF24" s="38">
        <v>4429</v>
      </c>
      <c r="AG24" s="38">
        <v>3847</v>
      </c>
      <c r="AH24" s="38">
        <v>965</v>
      </c>
      <c r="AI24" s="38">
        <v>299</v>
      </c>
      <c r="AJ24" s="38">
        <v>20260</v>
      </c>
      <c r="AK24" s="38">
        <v>163739</v>
      </c>
      <c r="AL24" s="38">
        <v>7664</v>
      </c>
      <c r="AM24" s="38">
        <v>163</v>
      </c>
      <c r="AN24" s="38">
        <v>47650</v>
      </c>
      <c r="AO24" s="38">
        <v>4642</v>
      </c>
      <c r="AP24" s="38">
        <v>2034</v>
      </c>
      <c r="AQ24" s="38">
        <v>3887</v>
      </c>
      <c r="AR24" s="38">
        <v>4678</v>
      </c>
      <c r="AS24" s="38">
        <v>8642</v>
      </c>
      <c r="AT24" s="38">
        <v>9718</v>
      </c>
      <c r="AU24" s="38">
        <v>1493</v>
      </c>
      <c r="AV24" s="38">
        <v>3715</v>
      </c>
      <c r="AW24" s="38">
        <v>9770</v>
      </c>
      <c r="AX24" s="38">
        <v>14818</v>
      </c>
      <c r="AY24" s="38">
        <v>12297</v>
      </c>
      <c r="AZ24" s="38">
        <v>5641</v>
      </c>
      <c r="BA24" s="38">
        <v>2350</v>
      </c>
      <c r="BB24" s="38">
        <v>4094</v>
      </c>
      <c r="BC24" s="38">
        <v>241942</v>
      </c>
      <c r="BD24" s="38">
        <v>82.57969827291966</v>
      </c>
      <c r="BE24" s="38">
        <v>15156</v>
      </c>
      <c r="BF24" s="38">
        <v>198422</v>
      </c>
      <c r="BG24" s="38">
        <v>283</v>
      </c>
      <c r="BH24" s="38">
        <v>4967</v>
      </c>
      <c r="BI24" s="38">
        <v>15145</v>
      </c>
      <c r="BJ24" s="38">
        <v>28285</v>
      </c>
      <c r="BK24" s="38">
        <v>12191</v>
      </c>
      <c r="BL24" s="38">
        <v>18005</v>
      </c>
      <c r="BM24" s="38">
        <v>20240</v>
      </c>
      <c r="BN24" s="38">
        <v>9457</v>
      </c>
      <c r="BO24" s="38">
        <v>126648</v>
      </c>
      <c r="BP24" s="38">
        <v>26227</v>
      </c>
      <c r="BQ24" s="38">
        <v>2.31</v>
      </c>
      <c r="BR24" s="38">
        <v>162590</v>
      </c>
      <c r="BS24" s="38">
        <v>2574</v>
      </c>
      <c r="BT24" s="38">
        <v>6496</v>
      </c>
      <c r="BU24" s="38">
        <v>1617</v>
      </c>
      <c r="BV24" s="38">
        <v>24746</v>
      </c>
      <c r="BW24" s="38">
        <v>832</v>
      </c>
      <c r="BX24" s="38">
        <v>1283</v>
      </c>
      <c r="BY24" s="38">
        <v>82740</v>
      </c>
      <c r="BZ24" s="38">
        <v>24117</v>
      </c>
      <c r="CA24" s="38">
        <v>24067</v>
      </c>
      <c r="CB24" s="38">
        <v>35326</v>
      </c>
      <c r="CC24" s="38">
        <v>1911</v>
      </c>
      <c r="CD24" s="38">
        <v>16752</v>
      </c>
      <c r="CE24" s="38">
        <v>9764</v>
      </c>
      <c r="CF24" s="38">
        <v>39171</v>
      </c>
      <c r="CG24" s="38">
        <v>2146</v>
      </c>
      <c r="CH24" s="38">
        <v>1356</v>
      </c>
      <c r="CI24" s="38">
        <v>5600</v>
      </c>
      <c r="CJ24" s="38">
        <v>64475</v>
      </c>
      <c r="CK24" s="38">
        <v>18410</v>
      </c>
      <c r="CL24" s="38">
        <v>5111</v>
      </c>
      <c r="CM24" s="38">
        <v>3394</v>
      </c>
      <c r="CN24" s="38">
        <v>6260</v>
      </c>
      <c r="CO24" s="38">
        <v>6811</v>
      </c>
      <c r="CP24" s="38">
        <v>786</v>
      </c>
      <c r="CQ24" s="38">
        <v>3794</v>
      </c>
      <c r="CR24" s="38">
        <v>3246</v>
      </c>
      <c r="CS24" s="38">
        <v>1058</v>
      </c>
      <c r="CT24" s="38">
        <v>13368</v>
      </c>
      <c r="CU24" s="38">
        <v>59490</v>
      </c>
      <c r="CV24" s="38">
        <v>11125</v>
      </c>
      <c r="CW24" s="38">
        <v>4200</v>
      </c>
      <c r="CX24" s="38">
        <v>4616</v>
      </c>
      <c r="CY24" s="38">
        <v>8880</v>
      </c>
      <c r="CZ24" s="38">
        <v>7788</v>
      </c>
      <c r="DA24" s="38">
        <v>9638</v>
      </c>
      <c r="DB24" s="38">
        <v>3233</v>
      </c>
      <c r="DC24" s="38">
        <v>3308</v>
      </c>
      <c r="DD24" s="38">
        <v>767</v>
      </c>
      <c r="DE24" s="38">
        <v>5.389681344319423</v>
      </c>
      <c r="DF24" s="38">
        <v>5027</v>
      </c>
      <c r="DG24" s="38">
        <v>22813</v>
      </c>
      <c r="DH24" s="38">
        <v>77</v>
      </c>
      <c r="DI24" s="38">
        <v>497</v>
      </c>
      <c r="DJ24" s="38">
        <v>4131</v>
      </c>
      <c r="DK24" s="38">
        <v>533</v>
      </c>
      <c r="DL24" s="38">
        <v>319</v>
      </c>
      <c r="DM24" s="38">
        <v>7443</v>
      </c>
      <c r="DN24" s="38">
        <v>18182</v>
      </c>
      <c r="DO24" s="38">
        <v>5402</v>
      </c>
      <c r="DP24" s="38">
        <v>9854</v>
      </c>
      <c r="DQ24" s="38">
        <v>16301</v>
      </c>
      <c r="DR24" s="38">
        <v>19244</v>
      </c>
      <c r="DS24" s="38">
        <v>4428</v>
      </c>
      <c r="DT24" s="38">
        <v>30051</v>
      </c>
      <c r="DU24" s="38">
        <v>10225</v>
      </c>
      <c r="DV24" s="38">
        <v>7782</v>
      </c>
      <c r="DW24" s="38">
        <v>14792</v>
      </c>
      <c r="DX24" s="38">
        <v>17344</v>
      </c>
      <c r="DY24" s="38">
        <v>11977</v>
      </c>
      <c r="DZ24" s="38">
        <v>50634</v>
      </c>
      <c r="EA24" s="38">
        <v>73731</v>
      </c>
      <c r="EB24" s="38">
        <v>24654</v>
      </c>
      <c r="EC24" s="38">
        <v>19693</v>
      </c>
      <c r="ED24" s="38">
        <v>9160</v>
      </c>
      <c r="EE24" s="38">
        <v>17845</v>
      </c>
      <c r="EF24" s="38">
        <v>12931</v>
      </c>
      <c r="EG24" s="38">
        <v>13182</v>
      </c>
      <c r="EH24" s="38">
        <v>21703</v>
      </c>
      <c r="EI24" s="38">
        <v>9634</v>
      </c>
      <c r="EJ24" s="38">
        <v>50357</v>
      </c>
      <c r="EK24" s="38">
        <v>35697</v>
      </c>
      <c r="EL24" s="38">
        <v>23608</v>
      </c>
      <c r="EM24" s="38">
        <v>495</v>
      </c>
      <c r="EN24" s="38">
        <v>3797</v>
      </c>
      <c r="EO24" s="38">
        <v>25713</v>
      </c>
      <c r="EP24" s="38">
        <v>1297</v>
      </c>
      <c r="EQ24" s="38">
        <v>13267</v>
      </c>
      <c r="ER24" s="38">
        <v>13619</v>
      </c>
      <c r="ES24" s="38">
        <v>1098</v>
      </c>
      <c r="ET24" s="38">
        <v>64951</v>
      </c>
      <c r="EU24" s="38">
        <v>176198</v>
      </c>
      <c r="EV24" s="38">
        <v>91935</v>
      </c>
      <c r="EW24" s="38">
        <v>27299</v>
      </c>
      <c r="EX24" s="38">
        <v>8749</v>
      </c>
      <c r="EY24" s="38">
        <v>2814</v>
      </c>
      <c r="EZ24" s="38">
        <v>34386</v>
      </c>
      <c r="FA24" s="38">
        <v>19985</v>
      </c>
      <c r="FB24" s="38">
        <v>59143</v>
      </c>
      <c r="FC24" s="38">
        <v>56409</v>
      </c>
      <c r="FD24" s="38">
        <v>12634</v>
      </c>
      <c r="FE24" s="38">
        <v>2307</v>
      </c>
    </row>
    <row r="25" spans="1:161" ht="12">
      <c r="A25">
        <v>22</v>
      </c>
      <c r="B25" t="s">
        <v>211</v>
      </c>
      <c r="C25" t="s">
        <v>210</v>
      </c>
      <c r="D25" s="38">
        <v>225908</v>
      </c>
      <c r="E25" s="38">
        <v>337389</v>
      </c>
      <c r="F25" s="38">
        <v>169159</v>
      </c>
      <c r="G25" s="38">
        <v>712936</v>
      </c>
      <c r="H25" s="38">
        <v>904622</v>
      </c>
      <c r="I25" s="38">
        <v>604308</v>
      </c>
      <c r="J25" s="38">
        <v>151216</v>
      </c>
      <c r="K25" s="38">
        <v>91997</v>
      </c>
      <c r="L25" s="38">
        <v>34366</v>
      </c>
      <c r="M25" s="38">
        <v>34</v>
      </c>
      <c r="N25" s="38">
        <v>32</v>
      </c>
      <c r="O25" s="38">
        <v>384182</v>
      </c>
      <c r="P25" s="38">
        <v>1046351</v>
      </c>
      <c r="Q25" s="38">
        <v>1001</v>
      </c>
      <c r="R25" s="38">
        <v>1363817</v>
      </c>
      <c r="S25" s="38">
        <v>67717</v>
      </c>
      <c r="T25" s="38">
        <v>415319</v>
      </c>
      <c r="U25" s="38">
        <v>478759</v>
      </c>
      <c r="V25" s="38">
        <v>309844</v>
      </c>
      <c r="W25" s="38">
        <v>159895</v>
      </c>
      <c r="X25" s="38">
        <v>111598</v>
      </c>
      <c r="Y25" s="38">
        <v>377736</v>
      </c>
      <c r="Z25" s="38">
        <v>29077</v>
      </c>
      <c r="AA25" s="38">
        <v>134995</v>
      </c>
      <c r="AB25" s="38">
        <v>156205</v>
      </c>
      <c r="AC25" s="38">
        <v>100515</v>
      </c>
      <c r="AD25" s="38">
        <v>32506</v>
      </c>
      <c r="AE25" s="38">
        <v>116525</v>
      </c>
      <c r="AF25" s="38">
        <v>54223</v>
      </c>
      <c r="AG25" s="38">
        <v>56791</v>
      </c>
      <c r="AH25" s="38">
        <v>16205</v>
      </c>
      <c r="AI25" s="38">
        <v>3157</v>
      </c>
      <c r="AJ25" s="38">
        <v>174284</v>
      </c>
      <c r="AK25" s="38">
        <v>1240266</v>
      </c>
      <c r="AL25" s="38">
        <v>75165</v>
      </c>
      <c r="AM25" s="38">
        <v>3055</v>
      </c>
      <c r="AN25" s="38">
        <v>534723</v>
      </c>
      <c r="AO25" s="38">
        <v>56900</v>
      </c>
      <c r="AP25" s="38">
        <v>32203</v>
      </c>
      <c r="AQ25" s="38">
        <v>42114</v>
      </c>
      <c r="AR25" s="38">
        <v>58531</v>
      </c>
      <c r="AS25" s="38">
        <v>109933</v>
      </c>
      <c r="AT25" s="38">
        <v>59890</v>
      </c>
      <c r="AU25" s="38">
        <v>163838</v>
      </c>
      <c r="AV25" s="38">
        <v>65983</v>
      </c>
      <c r="AW25" s="38">
        <v>115549</v>
      </c>
      <c r="AX25" s="38">
        <v>276513</v>
      </c>
      <c r="AY25" s="38">
        <v>173959</v>
      </c>
      <c r="AZ25" s="38">
        <v>89709</v>
      </c>
      <c r="BA25" s="38">
        <v>50821</v>
      </c>
      <c r="BB25" s="38">
        <v>82749</v>
      </c>
      <c r="BC25" s="38">
        <v>2312711</v>
      </c>
      <c r="BD25" s="38">
        <v>74.83399693572629</v>
      </c>
      <c r="BE25" s="38">
        <v>245650</v>
      </c>
      <c r="BF25" s="38">
        <v>1867723</v>
      </c>
      <c r="BG25" s="38">
        <v>3303</v>
      </c>
      <c r="BH25" s="38">
        <v>54468</v>
      </c>
      <c r="BI25" s="38">
        <v>171500</v>
      </c>
      <c r="BJ25" s="38">
        <v>427993</v>
      </c>
      <c r="BK25" s="38">
        <v>147160</v>
      </c>
      <c r="BL25" s="38">
        <v>193263</v>
      </c>
      <c r="BM25" s="38">
        <v>237710</v>
      </c>
      <c r="BN25" s="38">
        <v>128781</v>
      </c>
      <c r="BO25" s="38">
        <v>1319594</v>
      </c>
      <c r="BP25" s="38">
        <v>389808</v>
      </c>
      <c r="BQ25" s="38">
        <v>2.33</v>
      </c>
      <c r="BR25" s="38">
        <v>1466035</v>
      </c>
      <c r="BS25" s="38">
        <v>36860</v>
      </c>
      <c r="BT25" s="38">
        <v>70178</v>
      </c>
      <c r="BU25" s="38">
        <v>52767</v>
      </c>
      <c r="BV25" s="38">
        <v>466265</v>
      </c>
      <c r="BW25" s="38">
        <v>14631</v>
      </c>
      <c r="BX25" s="38">
        <v>15499</v>
      </c>
      <c r="BY25" s="38">
        <v>772717</v>
      </c>
      <c r="BZ25" s="38">
        <v>336949</v>
      </c>
      <c r="CA25" s="38">
        <v>192213</v>
      </c>
      <c r="CB25" s="38">
        <v>264257</v>
      </c>
      <c r="CC25" s="38">
        <v>20619</v>
      </c>
      <c r="CD25" s="38">
        <v>255923</v>
      </c>
      <c r="CE25" s="38">
        <v>190892</v>
      </c>
      <c r="CF25" s="38">
        <v>397726</v>
      </c>
      <c r="CG25" s="38">
        <v>21347</v>
      </c>
      <c r="CH25" s="38">
        <v>20840</v>
      </c>
      <c r="CI25" s="38">
        <v>87042</v>
      </c>
      <c r="CJ25" s="38">
        <v>562540</v>
      </c>
      <c r="CK25" s="38">
        <v>187073</v>
      </c>
      <c r="CL25" s="38">
        <v>78842</v>
      </c>
      <c r="CM25" s="38">
        <v>54157</v>
      </c>
      <c r="CN25" s="38">
        <v>66387</v>
      </c>
      <c r="CO25" s="38">
        <v>110435</v>
      </c>
      <c r="CP25" s="38">
        <v>11847</v>
      </c>
      <c r="CQ25" s="38">
        <v>56015</v>
      </c>
      <c r="CR25" s="38">
        <v>39400</v>
      </c>
      <c r="CS25" s="38">
        <v>17039</v>
      </c>
      <c r="CT25" s="38">
        <v>148960</v>
      </c>
      <c r="CU25" s="38">
        <v>468101</v>
      </c>
      <c r="CV25" s="38">
        <v>104421</v>
      </c>
      <c r="CW25" s="38">
        <v>62250</v>
      </c>
      <c r="CX25" s="38">
        <v>54857</v>
      </c>
      <c r="CY25" s="38">
        <v>90307</v>
      </c>
      <c r="CZ25" s="38">
        <v>114606</v>
      </c>
      <c r="DA25" s="38">
        <v>112334</v>
      </c>
      <c r="DB25" s="38">
        <v>50520</v>
      </c>
      <c r="DC25" s="38">
        <v>50396</v>
      </c>
      <c r="DD25" s="38">
        <v>12187</v>
      </c>
      <c r="DE25" s="38">
        <v>6.819518204982219</v>
      </c>
      <c r="DF25" s="38">
        <v>81791</v>
      </c>
      <c r="DG25" s="38">
        <v>291615</v>
      </c>
      <c r="DH25" s="38">
        <v>884</v>
      </c>
      <c r="DI25" s="38">
        <v>2581</v>
      </c>
      <c r="DJ25" s="38">
        <v>36650</v>
      </c>
      <c r="DK25" s="38">
        <v>3484</v>
      </c>
      <c r="DL25" s="38">
        <v>3901</v>
      </c>
      <c r="DM25" s="38">
        <v>71992</v>
      </c>
      <c r="DN25" s="38">
        <v>179341</v>
      </c>
      <c r="DO25" s="38">
        <v>57278</v>
      </c>
      <c r="DP25" s="38">
        <v>121379</v>
      </c>
      <c r="DQ25" s="38">
        <v>133602</v>
      </c>
      <c r="DR25" s="38">
        <v>155970</v>
      </c>
      <c r="DS25" s="38">
        <v>34947</v>
      </c>
      <c r="DT25" s="38">
        <v>230142</v>
      </c>
      <c r="DU25" s="38">
        <v>96812</v>
      </c>
      <c r="DV25" s="38">
        <v>70977</v>
      </c>
      <c r="DW25" s="38">
        <v>150756</v>
      </c>
      <c r="DX25" s="38">
        <v>164870</v>
      </c>
      <c r="DY25" s="38">
        <v>121796</v>
      </c>
      <c r="DZ25" s="38">
        <v>384266</v>
      </c>
      <c r="EA25" s="38">
        <v>620497</v>
      </c>
      <c r="EB25" s="38">
        <v>236940</v>
      </c>
      <c r="EC25" s="38">
        <v>201303</v>
      </c>
      <c r="ED25" s="38">
        <v>111708</v>
      </c>
      <c r="EE25" s="38">
        <v>228635</v>
      </c>
      <c r="EF25" s="38">
        <v>173706</v>
      </c>
      <c r="EG25" s="38">
        <v>231887</v>
      </c>
      <c r="EH25" s="38">
        <v>321548</v>
      </c>
      <c r="EI25" s="38">
        <v>90240</v>
      </c>
      <c r="EJ25" s="38">
        <v>495890</v>
      </c>
      <c r="EK25" s="38">
        <v>184732</v>
      </c>
      <c r="EL25" s="38">
        <v>283225</v>
      </c>
      <c r="EM25" s="38">
        <v>9232</v>
      </c>
      <c r="EN25" s="38">
        <v>21630</v>
      </c>
      <c r="EO25" s="38">
        <v>224909</v>
      </c>
      <c r="EP25" s="38">
        <v>14729</v>
      </c>
      <c r="EQ25" s="38">
        <v>111068</v>
      </c>
      <c r="ER25" s="38">
        <v>188425</v>
      </c>
      <c r="ES25" s="38">
        <v>13282</v>
      </c>
      <c r="ET25" s="38">
        <v>873128</v>
      </c>
      <c r="EU25" s="38">
        <v>1700618</v>
      </c>
      <c r="EV25" s="38">
        <v>1021559</v>
      </c>
      <c r="EW25" s="38">
        <v>338291</v>
      </c>
      <c r="EX25" s="38">
        <v>126887</v>
      </c>
      <c r="EY25" s="38">
        <v>44546</v>
      </c>
      <c r="EZ25" s="38">
        <v>438489</v>
      </c>
      <c r="FA25" s="38">
        <v>237886</v>
      </c>
      <c r="FB25" s="38">
        <v>773940</v>
      </c>
      <c r="FC25" s="38">
        <v>479856</v>
      </c>
      <c r="FD25" s="38">
        <v>91913</v>
      </c>
      <c r="FE25" s="38">
        <v>18108</v>
      </c>
    </row>
    <row r="26" spans="1:161" ht="12">
      <c r="A26">
        <v>23</v>
      </c>
      <c r="B26" t="s">
        <v>213</v>
      </c>
      <c r="C26" t="s">
        <v>209</v>
      </c>
      <c r="D26" s="38">
        <v>591495</v>
      </c>
      <c r="E26" s="38">
        <v>939674</v>
      </c>
      <c r="F26" s="38">
        <v>471659</v>
      </c>
      <c r="G26" s="38">
        <v>1462938</v>
      </c>
      <c r="H26" s="38">
        <v>2070954</v>
      </c>
      <c r="I26" s="38">
        <v>1732472</v>
      </c>
      <c r="J26" s="38">
        <v>473058</v>
      </c>
      <c r="K26" s="38">
        <v>308661</v>
      </c>
      <c r="L26" s="38">
        <v>123030</v>
      </c>
      <c r="M26" s="38">
        <v>35.55</v>
      </c>
      <c r="N26" s="38">
        <v>33</v>
      </c>
      <c r="O26" s="38">
        <v>1617660</v>
      </c>
      <c r="P26" s="38">
        <v>1766777</v>
      </c>
      <c r="Q26" s="38">
        <v>2818</v>
      </c>
      <c r="R26" s="38">
        <v>3266173</v>
      </c>
      <c r="S26" s="38">
        <v>121082</v>
      </c>
      <c r="T26" s="38">
        <v>720022</v>
      </c>
      <c r="U26" s="38">
        <v>1030968</v>
      </c>
      <c r="V26" s="38">
        <v>1022872</v>
      </c>
      <c r="W26" s="38">
        <v>492311</v>
      </c>
      <c r="X26" s="38">
        <v>312022</v>
      </c>
      <c r="Y26" s="38">
        <v>718536</v>
      </c>
      <c r="Z26" s="38">
        <v>134063</v>
      </c>
      <c r="AA26" s="38">
        <v>426367</v>
      </c>
      <c r="AB26" s="38">
        <v>490040</v>
      </c>
      <c r="AC26" s="38">
        <v>191133</v>
      </c>
      <c r="AD26" s="38">
        <v>91774</v>
      </c>
      <c r="AE26" s="38">
        <v>278986</v>
      </c>
      <c r="AF26" s="38">
        <v>134478</v>
      </c>
      <c r="AG26" s="38">
        <v>149043</v>
      </c>
      <c r="AH26" s="38">
        <v>24384</v>
      </c>
      <c r="AI26" s="38">
        <v>8660</v>
      </c>
      <c r="AJ26" s="38">
        <v>306687</v>
      </c>
      <c r="AK26" s="38">
        <v>3669284</v>
      </c>
      <c r="AL26" s="38">
        <v>175974</v>
      </c>
      <c r="AM26" s="38">
        <v>8196</v>
      </c>
      <c r="AN26" s="38">
        <v>1033981</v>
      </c>
      <c r="AO26" s="38">
        <v>119425</v>
      </c>
      <c r="AP26" s="38">
        <v>65479</v>
      </c>
      <c r="AQ26" s="38">
        <v>101500</v>
      </c>
      <c r="AR26" s="38">
        <v>118875</v>
      </c>
      <c r="AS26" s="38">
        <v>542857</v>
      </c>
      <c r="AT26" s="38">
        <v>223797</v>
      </c>
      <c r="AU26" s="38">
        <v>222127</v>
      </c>
      <c r="AV26" s="38">
        <v>124250</v>
      </c>
      <c r="AW26" s="38">
        <v>398515</v>
      </c>
      <c r="AX26" s="38">
        <v>573931</v>
      </c>
      <c r="AY26" s="38">
        <v>344597</v>
      </c>
      <c r="AZ26" s="38">
        <v>170112</v>
      </c>
      <c r="BA26" s="38">
        <v>106020</v>
      </c>
      <c r="BB26" s="38">
        <v>175021</v>
      </c>
      <c r="BC26" s="38">
        <v>6083420</v>
      </c>
      <c r="BD26" s="38">
        <v>77.89328012935307</v>
      </c>
      <c r="BE26" s="38">
        <v>507583</v>
      </c>
      <c r="BF26" s="38">
        <v>5175677</v>
      </c>
      <c r="BG26" s="38">
        <v>9117</v>
      </c>
      <c r="BH26" s="38">
        <v>132832</v>
      </c>
      <c r="BI26" s="38">
        <v>478325</v>
      </c>
      <c r="BJ26" s="38">
        <v>903248</v>
      </c>
      <c r="BK26" s="38">
        <v>332025</v>
      </c>
      <c r="BL26" s="38">
        <v>431203</v>
      </c>
      <c r="BM26" s="38">
        <v>478439</v>
      </c>
      <c r="BN26" s="38">
        <v>233075</v>
      </c>
      <c r="BO26" s="38">
        <v>3173762</v>
      </c>
      <c r="BP26" s="38">
        <v>707437</v>
      </c>
      <c r="BQ26" s="38">
        <v>2.47</v>
      </c>
      <c r="BR26" s="38">
        <v>3957984</v>
      </c>
      <c r="BS26" s="38">
        <v>82026</v>
      </c>
      <c r="BT26" s="38">
        <v>411291</v>
      </c>
      <c r="BU26" s="38">
        <v>148602</v>
      </c>
      <c r="BV26" s="38">
        <v>1012823</v>
      </c>
      <c r="BW26" s="38">
        <v>126134</v>
      </c>
      <c r="BX26" s="38">
        <v>47970</v>
      </c>
      <c r="BY26" s="38">
        <v>1694372</v>
      </c>
      <c r="BZ26" s="38">
        <v>692739</v>
      </c>
      <c r="CA26" s="38">
        <v>689898</v>
      </c>
      <c r="CB26" s="38">
        <v>886309</v>
      </c>
      <c r="CC26" s="38">
        <v>42108</v>
      </c>
      <c r="CD26" s="38">
        <v>439727</v>
      </c>
      <c r="CE26" s="38">
        <v>346266</v>
      </c>
      <c r="CF26" s="38">
        <v>775591</v>
      </c>
      <c r="CG26" s="38">
        <v>43494</v>
      </c>
      <c r="CH26" s="38">
        <v>42780</v>
      </c>
      <c r="CI26" s="38">
        <v>201854</v>
      </c>
      <c r="CJ26" s="38">
        <v>1357270</v>
      </c>
      <c r="CK26" s="38">
        <v>486877</v>
      </c>
      <c r="CL26" s="38">
        <v>176573</v>
      </c>
      <c r="CM26" s="38">
        <v>124537</v>
      </c>
      <c r="CN26" s="38">
        <v>215590</v>
      </c>
      <c r="CO26" s="38">
        <v>238556</v>
      </c>
      <c r="CP26" s="38">
        <v>26975</v>
      </c>
      <c r="CQ26" s="38">
        <v>117016</v>
      </c>
      <c r="CR26" s="38">
        <v>83608</v>
      </c>
      <c r="CS26" s="38">
        <v>42168</v>
      </c>
      <c r="CT26" s="38">
        <v>464659</v>
      </c>
      <c r="CU26" s="38">
        <v>1080527</v>
      </c>
      <c r="CV26" s="38">
        <v>226016</v>
      </c>
      <c r="CW26" s="38">
        <v>141927</v>
      </c>
      <c r="CX26" s="38">
        <v>123977</v>
      </c>
      <c r="CY26" s="38">
        <v>296467</v>
      </c>
      <c r="CZ26" s="38">
        <v>238987</v>
      </c>
      <c r="DA26" s="38">
        <v>293905</v>
      </c>
      <c r="DB26" s="38">
        <v>109976</v>
      </c>
      <c r="DC26" s="38">
        <v>112185</v>
      </c>
      <c r="DD26" s="38">
        <v>28703</v>
      </c>
      <c r="DE26" s="38">
        <v>7.0306299800006355</v>
      </c>
      <c r="DF26" s="38">
        <v>185208</v>
      </c>
      <c r="DG26" s="38">
        <v>735227</v>
      </c>
      <c r="DH26" s="38">
        <v>2363</v>
      </c>
      <c r="DI26" s="38">
        <v>5606</v>
      </c>
      <c r="DJ26" s="38">
        <v>128905</v>
      </c>
      <c r="DK26" s="38">
        <v>10358</v>
      </c>
      <c r="DL26" s="38">
        <v>14207</v>
      </c>
      <c r="DM26" s="38">
        <v>262356</v>
      </c>
      <c r="DN26" s="38">
        <v>522204</v>
      </c>
      <c r="DO26" s="38">
        <v>200336</v>
      </c>
      <c r="DP26" s="38">
        <v>251574</v>
      </c>
      <c r="DQ26" s="38">
        <v>276355</v>
      </c>
      <c r="DR26" s="38">
        <v>306443</v>
      </c>
      <c r="DS26" s="38">
        <v>79520</v>
      </c>
      <c r="DT26" s="38">
        <v>434405</v>
      </c>
      <c r="DU26" s="38">
        <v>234191</v>
      </c>
      <c r="DV26" s="38">
        <v>201545</v>
      </c>
      <c r="DW26" s="38">
        <v>384156</v>
      </c>
      <c r="DX26" s="38">
        <v>428586</v>
      </c>
      <c r="DY26" s="38">
        <v>255787</v>
      </c>
      <c r="DZ26" s="38">
        <v>807936</v>
      </c>
      <c r="EA26" s="38">
        <v>1410785</v>
      </c>
      <c r="EB26" s="38">
        <v>723354</v>
      </c>
      <c r="EC26" s="38">
        <v>575331</v>
      </c>
      <c r="ED26" s="38">
        <v>305781</v>
      </c>
      <c r="EE26" s="38">
        <v>633790</v>
      </c>
      <c r="EF26" s="38">
        <v>453923</v>
      </c>
      <c r="EG26" s="38">
        <v>506290</v>
      </c>
      <c r="EH26" s="38">
        <v>700292</v>
      </c>
      <c r="EI26" s="38">
        <v>202679</v>
      </c>
      <c r="EJ26" s="38">
        <v>902263</v>
      </c>
      <c r="EK26" s="38">
        <v>532720</v>
      </c>
      <c r="EL26" s="38">
        <v>561605</v>
      </c>
      <c r="EM26" s="38">
        <v>20314</v>
      </c>
      <c r="EN26" s="38">
        <v>45976</v>
      </c>
      <c r="EO26" s="38">
        <v>1120826</v>
      </c>
      <c r="EP26" s="38">
        <v>69659</v>
      </c>
      <c r="EQ26" s="38">
        <v>161705</v>
      </c>
      <c r="ER26" s="38">
        <v>352612</v>
      </c>
      <c r="ES26" s="38">
        <v>28538</v>
      </c>
      <c r="ET26" s="38">
        <v>2118585</v>
      </c>
      <c r="EU26" s="38">
        <v>4127788</v>
      </c>
      <c r="EV26" s="38">
        <v>2725645</v>
      </c>
      <c r="EW26" s="38">
        <v>915035</v>
      </c>
      <c r="EX26" s="38">
        <v>305343</v>
      </c>
      <c r="EY26" s="38">
        <v>100130</v>
      </c>
      <c r="EZ26" s="38">
        <v>1157165</v>
      </c>
      <c r="FA26" s="38">
        <v>689973</v>
      </c>
      <c r="FB26" s="38">
        <v>1357251</v>
      </c>
      <c r="FC26" s="38">
        <v>1324032</v>
      </c>
      <c r="FD26" s="38">
        <v>458659</v>
      </c>
      <c r="FE26" s="38">
        <v>126231</v>
      </c>
    </row>
    <row r="27" spans="1:161" ht="12">
      <c r="A27">
        <v>24</v>
      </c>
      <c r="B27" t="s">
        <v>214</v>
      </c>
      <c r="C27" t="s">
        <v>212</v>
      </c>
      <c r="D27" s="38">
        <v>3496750</v>
      </c>
      <c r="E27" s="38">
        <v>6394388</v>
      </c>
      <c r="F27" s="38">
        <v>3539385</v>
      </c>
      <c r="G27" s="38">
        <v>7643854</v>
      </c>
      <c r="H27" s="38">
        <v>11515165</v>
      </c>
      <c r="I27" s="38">
        <v>14263297</v>
      </c>
      <c r="J27" s="38">
        <v>4852833</v>
      </c>
      <c r="K27" s="38">
        <v>3115552</v>
      </c>
      <c r="L27" s="38">
        <v>1254688</v>
      </c>
      <c r="M27" s="38">
        <v>39.37</v>
      </c>
      <c r="N27" s="38">
        <v>39</v>
      </c>
      <c r="O27" s="38">
        <v>19046987</v>
      </c>
      <c r="P27" s="38">
        <v>5276618</v>
      </c>
      <c r="Q27" s="38">
        <v>106013</v>
      </c>
      <c r="R27" s="38">
        <v>23366044</v>
      </c>
      <c r="S27" s="38">
        <v>1063574</v>
      </c>
      <c r="T27" s="38">
        <v>2750459</v>
      </c>
      <c r="U27" s="38">
        <v>6460594</v>
      </c>
      <c r="V27" s="38">
        <v>9725270</v>
      </c>
      <c r="W27" s="38">
        <v>4429721</v>
      </c>
      <c r="X27" s="38">
        <v>2903930</v>
      </c>
      <c r="Y27" s="38">
        <v>4163331</v>
      </c>
      <c r="Z27" s="38">
        <v>1905393</v>
      </c>
      <c r="AA27" s="38">
        <v>4200025</v>
      </c>
      <c r="AB27" s="38">
        <v>3557230</v>
      </c>
      <c r="AC27" s="38">
        <v>1348670</v>
      </c>
      <c r="AD27" s="38">
        <v>949564</v>
      </c>
      <c r="AE27" s="38">
        <v>1671396</v>
      </c>
      <c r="AF27" s="38">
        <v>816368</v>
      </c>
      <c r="AG27" s="38">
        <v>612625</v>
      </c>
      <c r="AH27" s="38">
        <v>132352</v>
      </c>
      <c r="AI27" s="38">
        <v>66167</v>
      </c>
      <c r="AJ27" s="38">
        <v>1038993</v>
      </c>
      <c r="AK27" s="38">
        <v>45134686</v>
      </c>
      <c r="AL27" s="38">
        <v>531087</v>
      </c>
      <c r="AM27" s="38">
        <v>57680</v>
      </c>
      <c r="AN27" s="38">
        <v>2485942</v>
      </c>
      <c r="AO27" s="38">
        <v>426715</v>
      </c>
      <c r="AP27" s="38">
        <v>165974</v>
      </c>
      <c r="AQ27" s="38">
        <v>341727</v>
      </c>
      <c r="AR27" s="38">
        <v>289984</v>
      </c>
      <c r="AS27" s="38">
        <v>1412958</v>
      </c>
      <c r="AT27" s="38">
        <v>1124511</v>
      </c>
      <c r="AU27" s="38">
        <v>447201</v>
      </c>
      <c r="AV27" s="38">
        <v>393141</v>
      </c>
      <c r="AW27" s="38">
        <v>835720</v>
      </c>
      <c r="AX27" s="38">
        <v>989628</v>
      </c>
      <c r="AY27" s="38">
        <v>594825</v>
      </c>
      <c r="AZ27" s="38">
        <v>280437</v>
      </c>
      <c r="BA27" s="38">
        <v>230600</v>
      </c>
      <c r="BB27" s="38">
        <v>333096</v>
      </c>
      <c r="BC27" s="38">
        <v>49808185</v>
      </c>
      <c r="BD27" s="38">
        <v>92.30327220074197</v>
      </c>
      <c r="BE27" s="38">
        <v>1183801</v>
      </c>
      <c r="BF27" s="38">
        <v>48570902</v>
      </c>
      <c r="BG27" s="38">
        <v>48088</v>
      </c>
      <c r="BH27" s="38">
        <v>492441</v>
      </c>
      <c r="BI27" s="38">
        <v>1295830</v>
      </c>
      <c r="BJ27" s="38">
        <v>1892182</v>
      </c>
      <c r="BK27" s="38">
        <v>785711</v>
      </c>
      <c r="BL27" s="38">
        <v>1154714</v>
      </c>
      <c r="BM27" s="38">
        <v>1223533</v>
      </c>
      <c r="BN27" s="38">
        <v>612511</v>
      </c>
      <c r="BO27" s="38">
        <v>22741949</v>
      </c>
      <c r="BP27" s="38">
        <v>1995860</v>
      </c>
      <c r="BQ27" s="38">
        <v>2.36</v>
      </c>
      <c r="BR27" s="38">
        <v>33243175</v>
      </c>
      <c r="BS27" s="38">
        <v>247743</v>
      </c>
      <c r="BT27" s="38">
        <v>816633</v>
      </c>
      <c r="BU27" s="38">
        <v>263346</v>
      </c>
      <c r="BV27" s="38">
        <v>2706066</v>
      </c>
      <c r="BW27" s="38">
        <v>423158</v>
      </c>
      <c r="BX27" s="38">
        <v>240530</v>
      </c>
      <c r="BY27" s="38">
        <v>14097229</v>
      </c>
      <c r="BZ27" s="38">
        <v>4038032</v>
      </c>
      <c r="CA27" s="38">
        <v>7206954</v>
      </c>
      <c r="CB27" s="38">
        <v>7646724</v>
      </c>
      <c r="CC27" s="38">
        <v>178236</v>
      </c>
      <c r="CD27" s="38">
        <v>2208080</v>
      </c>
      <c r="CE27" s="38">
        <v>1910381</v>
      </c>
      <c r="CF27" s="38">
        <v>3566467</v>
      </c>
      <c r="CG27" s="38">
        <v>333711</v>
      </c>
      <c r="CH27" s="38">
        <v>315491</v>
      </c>
      <c r="CI27" s="38">
        <v>1242570</v>
      </c>
      <c r="CJ27" s="38">
        <v>9495236</v>
      </c>
      <c r="CK27" s="38">
        <v>2809690</v>
      </c>
      <c r="CL27" s="38">
        <v>1076521</v>
      </c>
      <c r="CM27" s="38">
        <v>651786</v>
      </c>
      <c r="CN27" s="38">
        <v>2428289</v>
      </c>
      <c r="CO27" s="38">
        <v>1217475</v>
      </c>
      <c r="CP27" s="38">
        <v>167204</v>
      </c>
      <c r="CQ27" s="38">
        <v>896251</v>
      </c>
      <c r="CR27" s="38">
        <v>406369</v>
      </c>
      <c r="CS27" s="38">
        <v>313956</v>
      </c>
      <c r="CT27" s="38">
        <v>4403720</v>
      </c>
      <c r="CU27" s="38">
        <v>6320676</v>
      </c>
      <c r="CV27" s="38">
        <v>1177971</v>
      </c>
      <c r="CW27" s="38">
        <v>723015</v>
      </c>
      <c r="CX27" s="38">
        <v>758684</v>
      </c>
      <c r="CY27" s="38">
        <v>3253903</v>
      </c>
      <c r="CZ27" s="38">
        <v>1172236</v>
      </c>
      <c r="DA27" s="38">
        <v>1614326</v>
      </c>
      <c r="DB27" s="38">
        <v>818643</v>
      </c>
      <c r="DC27" s="38">
        <v>491975</v>
      </c>
      <c r="DD27" s="38">
        <v>188482</v>
      </c>
      <c r="DE27" s="38">
        <v>7.54565950143543</v>
      </c>
      <c r="DF27" s="38">
        <v>982464</v>
      </c>
      <c r="DG27" s="38">
        <v>6861894</v>
      </c>
      <c r="DH27" s="38">
        <v>227286</v>
      </c>
      <c r="DI27" s="38">
        <v>46478</v>
      </c>
      <c r="DJ27" s="38">
        <v>2369998</v>
      </c>
      <c r="DK27" s="38">
        <v>151051</v>
      </c>
      <c r="DL27" s="38">
        <v>187616</v>
      </c>
      <c r="DM27" s="38">
        <v>2043229</v>
      </c>
      <c r="DN27" s="38">
        <v>4220124</v>
      </c>
      <c r="DO27" s="38">
        <v>1313316</v>
      </c>
      <c r="DP27" s="38">
        <v>1484838</v>
      </c>
      <c r="DQ27" s="38">
        <v>1055356</v>
      </c>
      <c r="DR27" s="38">
        <v>1145488</v>
      </c>
      <c r="DS27" s="38">
        <v>384499</v>
      </c>
      <c r="DT27" s="38">
        <v>1745743</v>
      </c>
      <c r="DU27" s="38">
        <v>1293788</v>
      </c>
      <c r="DV27" s="38">
        <v>1591614</v>
      </c>
      <c r="DW27" s="38">
        <v>2628063</v>
      </c>
      <c r="DX27" s="38">
        <v>3318464</v>
      </c>
      <c r="DY27" s="38">
        <v>1319385</v>
      </c>
      <c r="DZ27" s="38">
        <v>4220766</v>
      </c>
      <c r="EA27" s="38">
        <v>8571458</v>
      </c>
      <c r="EB27" s="38">
        <v>5240440</v>
      </c>
      <c r="EC27" s="38">
        <v>3872779</v>
      </c>
      <c r="ED27" s="38">
        <v>2857185</v>
      </c>
      <c r="EE27" s="38">
        <v>5789519</v>
      </c>
      <c r="EF27" s="38">
        <v>4564916</v>
      </c>
      <c r="EG27" s="38">
        <v>2301614</v>
      </c>
      <c r="EH27" s="38">
        <v>3707863</v>
      </c>
      <c r="EI27" s="38">
        <v>1422708</v>
      </c>
      <c r="EJ27" s="38">
        <v>1028800</v>
      </c>
      <c r="EK27" s="38">
        <v>1371025</v>
      </c>
      <c r="EL27" s="38">
        <v>1949442</v>
      </c>
      <c r="EM27" s="38">
        <v>137988</v>
      </c>
      <c r="EN27" s="38">
        <v>214244</v>
      </c>
      <c r="EO27" s="38">
        <v>15264527</v>
      </c>
      <c r="EP27" s="38">
        <v>1357280</v>
      </c>
      <c r="EQ27" s="38">
        <v>762334</v>
      </c>
      <c r="ER27" s="38">
        <v>2846588</v>
      </c>
      <c r="ES27" s="38">
        <v>171400</v>
      </c>
      <c r="ET27" s="38">
        <v>14600204</v>
      </c>
      <c r="EU27" s="38">
        <v>26434409</v>
      </c>
      <c r="EV27" s="38">
        <v>19094820</v>
      </c>
      <c r="EW27" s="38">
        <v>7401881</v>
      </c>
      <c r="EX27" s="38">
        <v>2428668</v>
      </c>
      <c r="EY27" s="38">
        <v>716134</v>
      </c>
      <c r="EZ27" s="38">
        <v>10048441</v>
      </c>
      <c r="FA27" s="38">
        <v>5800246</v>
      </c>
      <c r="FB27" s="38">
        <v>5989770</v>
      </c>
      <c r="FC27" s="38">
        <v>9861642</v>
      </c>
      <c r="FD27" s="38">
        <v>5777662</v>
      </c>
      <c r="FE27" s="38">
        <v>1736970</v>
      </c>
    </row>
    <row r="62" spans="4:158" ht="12">
      <c r="D62" t="s">
        <v>14</v>
      </c>
      <c r="E62" t="s">
        <v>15</v>
      </c>
      <c r="F62" t="s">
        <v>16</v>
      </c>
      <c r="G62" t="s">
        <v>17</v>
      </c>
      <c r="H62" t="s">
        <v>18</v>
      </c>
      <c r="I62" t="s">
        <v>23</v>
      </c>
      <c r="J62" t="s">
        <v>19</v>
      </c>
      <c r="K62" t="s">
        <v>22</v>
      </c>
      <c r="L62" t="s">
        <v>24</v>
      </c>
      <c r="P62" t="s">
        <v>219</v>
      </c>
      <c r="S62" t="s">
        <v>51</v>
      </c>
      <c r="AE62" t="s">
        <v>69</v>
      </c>
      <c r="AJ62" t="s">
        <v>61</v>
      </c>
      <c r="BB62" t="s">
        <v>265</v>
      </c>
      <c r="BM62" t="s">
        <v>267</v>
      </c>
      <c r="BN62" t="s">
        <v>266</v>
      </c>
      <c r="BR62" t="s">
        <v>75</v>
      </c>
      <c r="CE62" t="s">
        <v>268</v>
      </c>
      <c r="CF62" t="s">
        <v>269</v>
      </c>
      <c r="CK62" t="s">
        <v>270</v>
      </c>
      <c r="DF62" t="s">
        <v>238</v>
      </c>
      <c r="DZ62" t="s">
        <v>271</v>
      </c>
      <c r="EJ62" t="s">
        <v>272</v>
      </c>
      <c r="EO62" t="s">
        <v>273</v>
      </c>
      <c r="EV62" t="s">
        <v>274</v>
      </c>
      <c r="FA62" t="s">
        <v>105</v>
      </c>
      <c r="FB62" t="s">
        <v>144</v>
      </c>
    </row>
    <row r="63" spans="1:158" ht="12">
      <c r="A63" t="s">
        <v>264</v>
      </c>
      <c r="B63" t="s">
        <v>169</v>
      </c>
      <c r="D63" s="40">
        <f>D4/SUM(D4:L4)*100</f>
        <v>7.267303911599214</v>
      </c>
      <c r="E63" s="40">
        <f>E4/SUM(D4:L4)*100</f>
        <v>7.945224052606603</v>
      </c>
      <c r="F63" s="40">
        <f>F4/SUM(D4:L4)*100</f>
        <v>2.277811673784828</v>
      </c>
      <c r="G63" s="40">
        <f>G4/SUM(D4:L4)*100</f>
        <v>25.645718934309535</v>
      </c>
      <c r="H63" s="40">
        <f>H4/SUM(D4:L4)*100</f>
        <v>33.06216527693038</v>
      </c>
      <c r="I63" s="40">
        <f>I4/SUM(D4:L4)*100</f>
        <v>16.01925293200461</v>
      </c>
      <c r="J63" s="40">
        <f>J4/SUM(D4:L4)*100</f>
        <v>4.555623347569656</v>
      </c>
      <c r="K63" s="40">
        <f>K4/SUM(D4:L4)*100</f>
        <v>2.474408514676971</v>
      </c>
      <c r="L63" s="40">
        <f>L4/SUM(D4:L4)*100</f>
        <v>0.7524913565182021</v>
      </c>
      <c r="P63" s="40">
        <f>P4/(O4+P4+Q4)*100</f>
        <v>57.648139641708774</v>
      </c>
      <c r="S63" s="40">
        <f>S4/(R4+S4)*100</f>
        <v>3.720716582452917</v>
      </c>
      <c r="AE63" s="40">
        <f>AE4/SUM(X4:AJ4)*100</f>
        <v>2.703562340966921</v>
      </c>
      <c r="AJ63" s="40">
        <f>AJ4/SUM(X4:AJ4)*100</f>
        <v>19.41793893129771</v>
      </c>
      <c r="BB63" s="40">
        <f>SUM(AO4:BB4)/SUM(AK4:BB4)*100</f>
        <v>19.395295234221408</v>
      </c>
      <c r="BM63" s="40">
        <f>SUM(BL4:BN4)/SUM(BF4:BN4)*100</f>
        <v>11.61277201545658</v>
      </c>
      <c r="BN63" s="40">
        <f>SUM(BG4:BN4)/SUM(BF4:BN4)*100</f>
        <v>28.479425123720425</v>
      </c>
      <c r="BR63" s="40">
        <f>BR4/SUM(BR4:BZ4)*100</f>
        <v>53.081147040878584</v>
      </c>
      <c r="CE63" s="40">
        <f>(CE4+CD4)/SUM(CA4:CH4)*100</f>
        <v>10.90966921119593</v>
      </c>
      <c r="CF63" s="40">
        <f>(CF4+CG4)/SUM(CA4:CH4)*100</f>
        <v>34.36704834605598</v>
      </c>
      <c r="CK63" s="40">
        <f>(CI4+CJ4+CK4+CT4+CU4+CV4)/(SUM(CI4:CR4)+SUM(CT4:DC4))*100</f>
        <v>78.1372794916813</v>
      </c>
      <c r="DF63" s="40">
        <f>DF4/SUM(FB4:FE4)*100</f>
        <v>1.6857506361323156</v>
      </c>
      <c r="DZ63" s="40">
        <f>(DZ4+EA4)/SUM(DZ4:EH4)*100</f>
        <v>65.5129169801856</v>
      </c>
      <c r="EJ63" s="40">
        <f>+(EJ4+EK4+EL4)/SUM(EI4:ET4)*100</f>
        <v>54.5522949586155</v>
      </c>
      <c r="EO63" s="40">
        <f>(EM4+EO4+EP4)/SUM(EI4:ET4)*100</f>
        <v>8.686564668505978</v>
      </c>
      <c r="EV63" s="40">
        <f>(EU4+EV4)/SUM(EU4:EY4)*100</f>
        <v>90.44810521320589</v>
      </c>
      <c r="FA63" s="40">
        <f>FA4/SUM(EU4:EY4)*100</f>
        <v>6.386007728289607</v>
      </c>
      <c r="FB63" s="40">
        <f>FB4/SUM(FB4:FE4)*100</f>
        <v>42.19147582697201</v>
      </c>
    </row>
    <row r="64" spans="2:158" ht="12">
      <c r="B64" t="s">
        <v>171</v>
      </c>
      <c r="D64" s="40">
        <f aca="true" t="shared" si="0" ref="D64:D83">D5/SUM(D5:L5)*100</f>
        <v>6.07204116638079</v>
      </c>
      <c r="E64" s="40">
        <f aca="true" t="shared" si="1" ref="E64:E83">E5/SUM(D5:L5)*100</f>
        <v>7.993138936535163</v>
      </c>
      <c r="F64" s="40">
        <f aca="true" t="shared" si="2" ref="F64:F83">F5/SUM(D5:L5)*100</f>
        <v>3.224699828473413</v>
      </c>
      <c r="G64" s="40">
        <f aca="true" t="shared" si="3" ref="G64:G83">G5/SUM(D5:L5)*100</f>
        <v>26.435677530017156</v>
      </c>
      <c r="H64" s="40">
        <f aca="true" t="shared" si="4" ref="H64:H83">H5/SUM(D5:L5)*100</f>
        <v>31.71869639794168</v>
      </c>
      <c r="I64" s="40">
        <f aca="true" t="shared" si="5" ref="I64:I83">I5/SUM(D5:L5)*100</f>
        <v>17.07032590051458</v>
      </c>
      <c r="J64" s="40">
        <f aca="true" t="shared" si="6" ref="J64:J83">J5/SUM(D5:L5)*100</f>
        <v>3.9519725557461407</v>
      </c>
      <c r="K64" s="40">
        <f aca="true" t="shared" si="7" ref="K64:K83">K5/SUM(D5:L5)*100</f>
        <v>2.449399656946827</v>
      </c>
      <c r="L64" s="40">
        <f aca="true" t="shared" si="8" ref="L64:L83">L5/SUM(D5:L5)*100</f>
        <v>1.0840480274442539</v>
      </c>
      <c r="P64" s="40">
        <f aca="true" t="shared" si="9" ref="P64:P83">P5/(O5+P5+Q5)*100</f>
        <v>71.752762018513</v>
      </c>
      <c r="S64" s="40">
        <f aca="true" t="shared" si="10" ref="S64:S83">S5/(R5+S5)*100</f>
        <v>3.971334726784115</v>
      </c>
      <c r="AE64" s="40">
        <f aca="true" t="shared" si="11" ref="AE64:AE83">AE5/SUM(X5:AJ5)*100</f>
        <v>4.912935323383085</v>
      </c>
      <c r="AJ64" s="40">
        <f aca="true" t="shared" si="12" ref="AJ64:AJ83">AJ5/SUM(X5:AJ5)*100</f>
        <v>18.454601990049753</v>
      </c>
      <c r="BB64" s="40">
        <f aca="true" t="shared" si="13" ref="BB64:BB83">SUM(AO5:BB5)/SUM(AK5:BB5)*100</f>
        <v>27.615780445969122</v>
      </c>
      <c r="BM64" s="40">
        <f aca="true" t="shared" si="14" ref="BM64:BM83">SUM(BL5:BN5)/SUM(BF5:BN5)*100</f>
        <v>10.970840480274441</v>
      </c>
      <c r="BN64" s="40">
        <f aca="true" t="shared" si="15" ref="BN64:BN83">SUM(BG5:BN5)/SUM(BF5:BN5)*100</f>
        <v>30.30531732418525</v>
      </c>
      <c r="BR64" s="40">
        <f aca="true" t="shared" si="16" ref="BR64:BR83">BR5/SUM(BR5:BZ5)*100</f>
        <v>49.32418524871355</v>
      </c>
      <c r="CE64" s="40">
        <f aca="true" t="shared" si="17" ref="CE64:CE83">(CE5+CD5)/SUM(CA5:CH5)*100</f>
        <v>16.106965174129353</v>
      </c>
      <c r="CF64" s="40">
        <f aca="true" t="shared" si="18" ref="CF64:CF83">(CF5+CG5)/SUM(CA5:CH5)*100</f>
        <v>38.35509950248756</v>
      </c>
      <c r="CK64" s="40">
        <f aca="true" t="shared" si="19" ref="CK64:CK83">(CI5+CJ5+CK5+CT5+CU5+CV5)/(SUM(CI5:CR5)+SUM(CT5:DC5))*100</f>
        <v>75.3312091229247</v>
      </c>
      <c r="DF64" s="40">
        <f>DF5/SUM(FB5:FE5)*100</f>
        <v>3.078358208955224</v>
      </c>
      <c r="DZ64" s="40">
        <f>(DZ5+EA5)/SUM(DZ5:EH5)*100</f>
        <v>56.666107663927555</v>
      </c>
      <c r="EJ64" s="40">
        <f>+(EJ5+EK5+EL5)/SUM(EI5:ET5)*100</f>
        <v>52.60774777796411</v>
      </c>
      <c r="EO64" s="40">
        <f>(EM5+EO5+EP5)/SUM(EI5:ET5)*100</f>
        <v>9.827268153613952</v>
      </c>
      <c r="EV64" s="40">
        <f>(EU5+EV5)/SUM(EU5:EY5)*100</f>
        <v>87.82847341337907</v>
      </c>
      <c r="FA64" s="40">
        <f>FA5/SUM(EU5:EY5)*100</f>
        <v>5.927958833619211</v>
      </c>
      <c r="FB64" s="40">
        <f>FB5/SUM(FB5:FE5)*100</f>
        <v>46.875</v>
      </c>
    </row>
    <row r="65" spans="2:158" ht="12">
      <c r="B65" t="s">
        <v>173</v>
      </c>
      <c r="D65" s="40">
        <f t="shared" si="0"/>
        <v>7.35370274469187</v>
      </c>
      <c r="E65" s="40">
        <f t="shared" si="1"/>
        <v>6.939409632314862</v>
      </c>
      <c r="F65" s="40">
        <f t="shared" si="2"/>
        <v>4.770844122216468</v>
      </c>
      <c r="G65" s="40">
        <f t="shared" si="3"/>
        <v>23.14862765406525</v>
      </c>
      <c r="H65" s="40">
        <f t="shared" si="4"/>
        <v>36.04350077679959</v>
      </c>
      <c r="I65" s="40">
        <f t="shared" si="5"/>
        <v>15.024598653547386</v>
      </c>
      <c r="J65" s="40">
        <f t="shared" si="6"/>
        <v>3.5732780942516835</v>
      </c>
      <c r="K65" s="40">
        <f t="shared" si="7"/>
        <v>2.1685655100983947</v>
      </c>
      <c r="L65" s="40">
        <f t="shared" si="8"/>
        <v>0.9774728120145003</v>
      </c>
      <c r="P65" s="40">
        <f t="shared" si="9"/>
        <v>63.10495626822158</v>
      </c>
      <c r="S65" s="40">
        <f t="shared" si="10"/>
        <v>2.434402332361516</v>
      </c>
      <c r="AE65" s="40">
        <f t="shared" si="11"/>
        <v>4.661586732406993</v>
      </c>
      <c r="AJ65" s="40">
        <f t="shared" si="12"/>
        <v>13.730763484237263</v>
      </c>
      <c r="BB65" s="40">
        <f t="shared" si="13"/>
        <v>27.725271879854997</v>
      </c>
      <c r="BM65" s="40">
        <f t="shared" si="14"/>
        <v>15.121698601760746</v>
      </c>
      <c r="BN65" s="40">
        <f t="shared" si="15"/>
        <v>33.3764888658726</v>
      </c>
      <c r="BR65" s="40">
        <f t="shared" si="16"/>
        <v>53.11367167270844</v>
      </c>
      <c r="CE65" s="40">
        <f t="shared" si="17"/>
        <v>21.67936650231585</v>
      </c>
      <c r="CF65" s="40">
        <f t="shared" si="18"/>
        <v>30.180785895711935</v>
      </c>
      <c r="CK65" s="40">
        <f t="shared" si="19"/>
        <v>74.23128606434274</v>
      </c>
      <c r="DF65" s="40">
        <f>DF6/SUM(FB6:FE6)*100</f>
        <v>2.7341999103541013</v>
      </c>
      <c r="DZ65" s="40">
        <f>(DZ6+EA6)/SUM(DZ6:EH6)*100</f>
        <v>52.47806497510078</v>
      </c>
      <c r="EJ65" s="40">
        <f>+(EJ6+EK6+EL6)/SUM(EI6:ET6)*100</f>
        <v>47.53774405185361</v>
      </c>
      <c r="EO65" s="40">
        <f>(EM6+EO6+EP6)/SUM(EI6:ET6)*100</f>
        <v>12.188759781835428</v>
      </c>
      <c r="EV65" s="40">
        <f>(EU6+EV6)/SUM(EU6:EY6)*100</f>
        <v>88.17322630761264</v>
      </c>
      <c r="FA65" s="40">
        <f>FA6/SUM(EU6:EY6)*100</f>
        <v>6.317969963749352</v>
      </c>
      <c r="FB65" s="40">
        <f>FB6/SUM(FB6:FE6)*100</f>
        <v>41.700283878679215</v>
      </c>
    </row>
    <row r="66" spans="2:158" ht="12">
      <c r="B66" t="s">
        <v>175</v>
      </c>
      <c r="D66" s="40">
        <f t="shared" si="0"/>
        <v>5.5851417920383435</v>
      </c>
      <c r="E66" s="40">
        <f t="shared" si="1"/>
        <v>7.069631207562242</v>
      </c>
      <c r="F66" s="40">
        <f t="shared" si="2"/>
        <v>2.70935960591133</v>
      </c>
      <c r="G66" s="40">
        <f t="shared" si="3"/>
        <v>24.257755292238052</v>
      </c>
      <c r="H66" s="40">
        <f t="shared" si="4"/>
        <v>32.22606843296498</v>
      </c>
      <c r="I66" s="40">
        <f t="shared" si="5"/>
        <v>17.12821195579816</v>
      </c>
      <c r="J66" s="40">
        <f t="shared" si="6"/>
        <v>5.558514179203835</v>
      </c>
      <c r="K66" s="40">
        <f t="shared" si="7"/>
        <v>3.6546398615364137</v>
      </c>
      <c r="L66" s="40">
        <f t="shared" si="8"/>
        <v>1.8106776727466385</v>
      </c>
      <c r="P66" s="40">
        <f t="shared" si="9"/>
        <v>76.05575489925475</v>
      </c>
      <c r="S66" s="40">
        <f t="shared" si="10"/>
        <v>3.933204526635385</v>
      </c>
      <c r="AE66" s="40">
        <f t="shared" si="11"/>
        <v>2.729492888952737</v>
      </c>
      <c r="AJ66" s="40">
        <f t="shared" si="12"/>
        <v>17.368194224967677</v>
      </c>
      <c r="BB66" s="40">
        <f t="shared" si="13"/>
        <v>20.62308614032752</v>
      </c>
      <c r="BM66" s="40">
        <f t="shared" si="14"/>
        <v>20.230328851018506</v>
      </c>
      <c r="BN66" s="40">
        <f t="shared" si="15"/>
        <v>39.4354946079084</v>
      </c>
      <c r="BR66" s="40">
        <f t="shared" si="16"/>
        <v>53.687924377579556</v>
      </c>
      <c r="CE66" s="40">
        <f t="shared" si="17"/>
        <v>11.334578365177418</v>
      </c>
      <c r="CF66" s="40">
        <f t="shared" si="18"/>
        <v>38.90245654360005</v>
      </c>
      <c r="CK66" s="40">
        <f t="shared" si="19"/>
        <v>76.35782747603834</v>
      </c>
      <c r="DF66" s="40">
        <f>DF7/SUM(FB7:FE7)*100</f>
        <v>1.9250107743140354</v>
      </c>
      <c r="DZ66" s="40">
        <f>(DZ7+EA7)/SUM(DZ7:EH7)*100</f>
        <v>61.39100516097321</v>
      </c>
      <c r="EJ66" s="40">
        <f>+(EJ7+EK7+EL7)/SUM(EI7:ET7)*100</f>
        <v>50.03686409437208</v>
      </c>
      <c r="EO66" s="40">
        <f>(EM7+EO7+EP7)/SUM(EI7:ET7)*100</f>
        <v>10.846235766363561</v>
      </c>
      <c r="EV66" s="40">
        <f>(EU7+EV7)/SUM(EU7:EY7)*100</f>
        <v>88.78311809346292</v>
      </c>
      <c r="FA66" s="40">
        <f>FA7/SUM(EU7:EY7)*100</f>
        <v>6.224204500066569</v>
      </c>
      <c r="FB66" s="40">
        <f>FB7/SUM(FB7:FE7)*100</f>
        <v>42.76684384427525</v>
      </c>
    </row>
    <row r="67" spans="2:158" ht="12">
      <c r="B67" t="s">
        <v>177</v>
      </c>
      <c r="D67" s="40">
        <f t="shared" si="0"/>
        <v>6.391569150756175</v>
      </c>
      <c r="E67" s="40">
        <f t="shared" si="1"/>
        <v>5.714090193663177</v>
      </c>
      <c r="F67" s="40">
        <f t="shared" si="2"/>
        <v>2.415657291452816</v>
      </c>
      <c r="G67" s="40">
        <f t="shared" si="3"/>
        <v>28.5020187504277</v>
      </c>
      <c r="H67" s="40">
        <f t="shared" si="4"/>
        <v>34.565113255320604</v>
      </c>
      <c r="I67" s="40">
        <f t="shared" si="5"/>
        <v>15.691507561760076</v>
      </c>
      <c r="J67" s="40">
        <f t="shared" si="6"/>
        <v>3.811674536371724</v>
      </c>
      <c r="K67" s="40">
        <f t="shared" si="7"/>
        <v>2.2924792992540888</v>
      </c>
      <c r="L67" s="40">
        <f t="shared" si="8"/>
        <v>0.6158899609936358</v>
      </c>
      <c r="P67" s="40">
        <f t="shared" si="9"/>
        <v>71.9004719004719</v>
      </c>
      <c r="S67" s="40">
        <f t="shared" si="10"/>
        <v>3.818103818103818</v>
      </c>
      <c r="AE67" s="40">
        <f t="shared" si="11"/>
        <v>4.088611358905739</v>
      </c>
      <c r="AJ67" s="40">
        <f t="shared" si="12"/>
        <v>20.30924769550996</v>
      </c>
      <c r="BB67" s="40">
        <f t="shared" si="13"/>
        <v>22.062547047149796</v>
      </c>
      <c r="BM67" s="40">
        <f t="shared" si="14"/>
        <v>15.287757476219804</v>
      </c>
      <c r="BN67" s="40">
        <f t="shared" si="15"/>
        <v>32.54636282761924</v>
      </c>
      <c r="BR67" s="40">
        <f t="shared" si="16"/>
        <v>54.17094368028468</v>
      </c>
      <c r="CE67" s="40">
        <f t="shared" si="17"/>
        <v>15.150163544454356</v>
      </c>
      <c r="CF67" s="40">
        <f t="shared" si="18"/>
        <v>35.206660719595604</v>
      </c>
      <c r="CK67" s="40">
        <f t="shared" si="19"/>
        <v>79.28015564202335</v>
      </c>
      <c r="DF67" s="40">
        <f>DF8/SUM(FB8:FE8)*100</f>
        <v>2.215283972643473</v>
      </c>
      <c r="DZ67" s="40">
        <f>(DZ8+EA8)/SUM(DZ8:EH8)*100</f>
        <v>60.481517509727624</v>
      </c>
      <c r="EJ67" s="40">
        <f>+(EJ8+EK8+EL8)/SUM(EI8:ET8)*100</f>
        <v>52.739948119325554</v>
      </c>
      <c r="EO67" s="40">
        <f>(EM8+EO8+EP8)/SUM(EI8:ET8)*100</f>
        <v>10.011348897535669</v>
      </c>
      <c r="EV67" s="40">
        <f>(EU8+EV8)/SUM(EU8:EY8)*100</f>
        <v>89.9062478614932</v>
      </c>
      <c r="FA67" s="40">
        <f>FA8/SUM(EU8:EY8)*100</f>
        <v>4.968179018681996</v>
      </c>
      <c r="FB67" s="40">
        <f>FB8/SUM(FB8:FE8)*100</f>
        <v>46.29794826048171</v>
      </c>
    </row>
    <row r="68" spans="2:158" ht="12">
      <c r="B68" t="s">
        <v>179</v>
      </c>
      <c r="D68" s="40">
        <f t="shared" si="0"/>
        <v>8.00438596491228</v>
      </c>
      <c r="E68" s="40">
        <f t="shared" si="1"/>
        <v>12.7515479876161</v>
      </c>
      <c r="F68" s="40">
        <f t="shared" si="2"/>
        <v>6.301599587203302</v>
      </c>
      <c r="G68" s="40">
        <f t="shared" si="3"/>
        <v>15.834623323013416</v>
      </c>
      <c r="H68" s="40">
        <f t="shared" si="4"/>
        <v>26.283539731682147</v>
      </c>
      <c r="I68" s="40">
        <f t="shared" si="5"/>
        <v>20.975232198142415</v>
      </c>
      <c r="J68" s="40">
        <f t="shared" si="6"/>
        <v>5.243808049535604</v>
      </c>
      <c r="K68" s="40">
        <f t="shared" si="7"/>
        <v>3.2056243550051597</v>
      </c>
      <c r="L68" s="40">
        <f t="shared" si="8"/>
        <v>1.399638802889577</v>
      </c>
      <c r="P68" s="40">
        <f t="shared" si="9"/>
        <v>50.57324840764331</v>
      </c>
      <c r="S68" s="40">
        <f t="shared" si="10"/>
        <v>5.207006369426752</v>
      </c>
      <c r="AE68" s="40">
        <f t="shared" si="11"/>
        <v>9.121451369057617</v>
      </c>
      <c r="AJ68" s="40">
        <f t="shared" si="12"/>
        <v>10.112548294977323</v>
      </c>
      <c r="BB68" s="40">
        <f t="shared" si="13"/>
        <v>43.11790505675955</v>
      </c>
      <c r="BM68" s="40">
        <f t="shared" si="14"/>
        <v>12.98374613003096</v>
      </c>
      <c r="BN68" s="40">
        <f t="shared" si="15"/>
        <v>36.74535603715171</v>
      </c>
      <c r="BR68" s="40">
        <f t="shared" si="16"/>
        <v>48.24561403508772</v>
      </c>
      <c r="CE68" s="40">
        <f t="shared" si="17"/>
        <v>16.781454728708216</v>
      </c>
      <c r="CF68" s="40">
        <f t="shared" si="18"/>
        <v>27.229968083319335</v>
      </c>
      <c r="CK68" s="40">
        <f t="shared" si="19"/>
        <v>63.6123812873725</v>
      </c>
      <c r="DF68" s="40">
        <f>DF9/SUM(FB9:FE9)*100</f>
        <v>5.543423483957668</v>
      </c>
      <c r="DZ68" s="40">
        <f>(DZ9+EA9)/SUM(DZ9:EH9)*100</f>
        <v>37.82975729862821</v>
      </c>
      <c r="EJ68" s="40">
        <f>+(EJ9+EK9+EL9)/SUM(EI9:ET9)*100</f>
        <v>35.816039395005276</v>
      </c>
      <c r="EO68" s="40">
        <f>(EM9+EO9+EP9)/SUM(EI9:ET9)*100</f>
        <v>16.443897291593387</v>
      </c>
      <c r="EV68" s="40">
        <f>(EU9+EV9)/SUM(EU9:EY9)*100</f>
        <v>84.13312693498453</v>
      </c>
      <c r="FA68" s="40">
        <f>FA9/SUM(EU9:EY9)*100</f>
        <v>7.907636738906089</v>
      </c>
      <c r="FB68" s="40">
        <f>FB9/SUM(FB9:FE9)*100</f>
        <v>41.340500587938855</v>
      </c>
    </row>
    <row r="69" spans="2:158" ht="12">
      <c r="B69" t="s">
        <v>181</v>
      </c>
      <c r="D69" s="40">
        <f t="shared" si="0"/>
        <v>7.862876694301882</v>
      </c>
      <c r="E69" s="40">
        <f t="shared" si="1"/>
        <v>9.198578760363207</v>
      </c>
      <c r="F69" s="40">
        <f t="shared" si="2"/>
        <v>4.329517041716016</v>
      </c>
      <c r="G69" s="40">
        <f t="shared" si="3"/>
        <v>22.450322410843533</v>
      </c>
      <c r="H69" s="40">
        <f t="shared" si="4"/>
        <v>30.977760231609423</v>
      </c>
      <c r="I69" s="40">
        <f t="shared" si="5"/>
        <v>16.410053954467692</v>
      </c>
      <c r="J69" s="40">
        <f t="shared" si="6"/>
        <v>4.744045269114357</v>
      </c>
      <c r="K69" s="40">
        <f t="shared" si="7"/>
        <v>3.0727727332543755</v>
      </c>
      <c r="L69" s="40">
        <f t="shared" si="8"/>
        <v>0.9540729043295171</v>
      </c>
      <c r="P69" s="40">
        <f t="shared" si="9"/>
        <v>50.440390059767225</v>
      </c>
      <c r="S69" s="40">
        <f t="shared" si="10"/>
        <v>4.057879836426549</v>
      </c>
      <c r="AE69" s="40">
        <f t="shared" si="11"/>
        <v>8.245901639344263</v>
      </c>
      <c r="AJ69" s="40">
        <f t="shared" si="12"/>
        <v>16.21311475409836</v>
      </c>
      <c r="BB69" s="40">
        <f t="shared" si="13"/>
        <v>46.41400184234768</v>
      </c>
      <c r="BM69" s="40">
        <f t="shared" si="14"/>
        <v>17.285169101197525</v>
      </c>
      <c r="BN69" s="40">
        <f t="shared" si="15"/>
        <v>42.43321489669694</v>
      </c>
      <c r="BR69" s="40">
        <f t="shared" si="16"/>
        <v>43.25569153836031</v>
      </c>
      <c r="CE69" s="40">
        <f t="shared" si="17"/>
        <v>17.75409836065574</v>
      </c>
      <c r="CF69" s="40">
        <f t="shared" si="18"/>
        <v>35.80327868852459</v>
      </c>
      <c r="CK69" s="40">
        <f t="shared" si="19"/>
        <v>66.55433866891323</v>
      </c>
      <c r="DF69" s="40">
        <f>DF10/SUM(FB10:FE10)*100</f>
        <v>5.639344262295082</v>
      </c>
      <c r="DZ69" s="40">
        <f>(DZ10+EA10)/SUM(DZ10:EH10)*100</f>
        <v>39.59561920808762</v>
      </c>
      <c r="EJ69" s="40">
        <f>+(EJ10+EK10+EL10)/SUM(EI10:ET10)*100</f>
        <v>42.96545914069082</v>
      </c>
      <c r="EO69" s="40">
        <f>(EM10+EO10+EP10)/SUM(EI10:ET10)*100</f>
        <v>11.533277169334456</v>
      </c>
      <c r="EV69" s="40">
        <f>(EU10+EV10)/SUM(EU10:EY10)*100</f>
        <v>85.22831951572576</v>
      </c>
      <c r="FA69" s="40">
        <f>FA10/SUM(EU10:EY10)*100</f>
        <v>7.389130148703776</v>
      </c>
      <c r="FB69" s="40">
        <f>FB10/SUM(FB10:FE10)*100</f>
        <v>50.65573770491804</v>
      </c>
    </row>
    <row r="70" spans="2:158" ht="12">
      <c r="B70" t="s">
        <v>183</v>
      </c>
      <c r="D70" s="40">
        <f t="shared" si="0"/>
        <v>7.279593697095976</v>
      </c>
      <c r="E70" s="40">
        <f t="shared" si="1"/>
        <v>10.776142726917568</v>
      </c>
      <c r="F70" s="40">
        <f t="shared" si="2"/>
        <v>4.994139861961193</v>
      </c>
      <c r="G70" s="40">
        <f t="shared" si="3"/>
        <v>24.352129183487435</v>
      </c>
      <c r="H70" s="40">
        <f t="shared" si="4"/>
        <v>27.028258887876028</v>
      </c>
      <c r="I70" s="40">
        <f t="shared" si="5"/>
        <v>17.05951295741633</v>
      </c>
      <c r="J70" s="40">
        <f t="shared" si="6"/>
        <v>4.805313191821852</v>
      </c>
      <c r="K70" s="40">
        <f t="shared" si="7"/>
        <v>2.702174762338846</v>
      </c>
      <c r="L70" s="40">
        <f t="shared" si="8"/>
        <v>1.0027347310847767</v>
      </c>
      <c r="P70" s="40">
        <f t="shared" si="9"/>
        <v>81.12582781456953</v>
      </c>
      <c r="S70" s="40">
        <f t="shared" si="10"/>
        <v>2.7353872732507916</v>
      </c>
      <c r="AE70" s="40">
        <f t="shared" si="11"/>
        <v>12.16696269982238</v>
      </c>
      <c r="AJ70" s="40">
        <f t="shared" si="12"/>
        <v>15.452930728241562</v>
      </c>
      <c r="BB70" s="40">
        <f t="shared" si="13"/>
        <v>44.50449277249642</v>
      </c>
      <c r="BM70" s="40">
        <f t="shared" si="14"/>
        <v>14.500586013803881</v>
      </c>
      <c r="BN70" s="40">
        <f t="shared" si="15"/>
        <v>39.653600729261626</v>
      </c>
      <c r="BR70" s="40">
        <f t="shared" si="16"/>
        <v>54.16720927204063</v>
      </c>
      <c r="CE70" s="40">
        <f t="shared" si="17"/>
        <v>47.02486678507993</v>
      </c>
      <c r="CF70" s="40">
        <f t="shared" si="18"/>
        <v>21.80284191829485</v>
      </c>
      <c r="CK70" s="40">
        <f t="shared" si="19"/>
        <v>65.0416771912099</v>
      </c>
      <c r="DF70" s="40">
        <f>DF11/SUM(FB11:FE11)*100</f>
        <v>7.830076968620485</v>
      </c>
      <c r="DZ70" s="40">
        <f>(DZ11+EA11)/SUM(DZ11:EH11)*100</f>
        <v>38.090426875473604</v>
      </c>
      <c r="EJ70" s="40">
        <f>+(EJ11+EK11+EL11)/SUM(EI11:ET11)*100</f>
        <v>42.97381493643176</v>
      </c>
      <c r="EO70" s="40">
        <f>(EM11+EO11+EP11)/SUM(EI11:ET11)*100</f>
        <v>8.739580702197525</v>
      </c>
      <c r="EV70" s="40">
        <f>(EU11+EV11)/SUM(EU11:EY11)*100</f>
        <v>83.67625992967834</v>
      </c>
      <c r="FA70" s="40">
        <f>FA11/SUM(EU11:EY11)*100</f>
        <v>6.361505404349526</v>
      </c>
      <c r="FB70" s="40">
        <f>FB11/SUM(FB11:FE11)*100</f>
        <v>62.31497927767911</v>
      </c>
    </row>
    <row r="71" spans="2:158" ht="12">
      <c r="B71" t="s">
        <v>185</v>
      </c>
      <c r="D71" s="40">
        <f t="shared" si="0"/>
        <v>6.955514680836569</v>
      </c>
      <c r="E71" s="40">
        <f t="shared" si="1"/>
        <v>8.726752503576538</v>
      </c>
      <c r="F71" s="40">
        <f t="shared" si="2"/>
        <v>2.9974793923291774</v>
      </c>
      <c r="G71" s="40">
        <f t="shared" si="3"/>
        <v>22.52197016145514</v>
      </c>
      <c r="H71" s="40">
        <f t="shared" si="4"/>
        <v>31.718781933374206</v>
      </c>
      <c r="I71" s="40">
        <f t="shared" si="5"/>
        <v>17.582941617276383</v>
      </c>
      <c r="J71" s="40">
        <f t="shared" si="6"/>
        <v>4.557531166973227</v>
      </c>
      <c r="K71" s="40">
        <f t="shared" si="7"/>
        <v>2.956604673342871</v>
      </c>
      <c r="L71" s="40">
        <f t="shared" si="8"/>
        <v>1.982423870835888</v>
      </c>
      <c r="P71" s="40">
        <f t="shared" si="9"/>
        <v>62.385600976205005</v>
      </c>
      <c r="S71" s="40">
        <f t="shared" si="10"/>
        <v>4.24039048200122</v>
      </c>
      <c r="AE71" s="40">
        <f t="shared" si="11"/>
        <v>4.157374960178401</v>
      </c>
      <c r="AJ71" s="40">
        <f t="shared" si="12"/>
        <v>15.817139216310927</v>
      </c>
      <c r="BB71" s="40">
        <f t="shared" si="13"/>
        <v>21.35022821718101</v>
      </c>
      <c r="BM71" s="40">
        <f t="shared" si="14"/>
        <v>10.150555214932897</v>
      </c>
      <c r="BN71" s="40">
        <f t="shared" si="15"/>
        <v>27.658559847401047</v>
      </c>
      <c r="BR71" s="40">
        <f t="shared" si="16"/>
        <v>52.66026296069215</v>
      </c>
      <c r="CE71" s="40">
        <f t="shared" si="17"/>
        <v>13.093341828607837</v>
      </c>
      <c r="CF71" s="40">
        <f t="shared" si="18"/>
        <v>33.95985982797069</v>
      </c>
      <c r="CK71" s="40">
        <f t="shared" si="19"/>
        <v>76.13822894168466</v>
      </c>
      <c r="DF71" s="40">
        <f>DF12/SUM(FB12:FE12)*100</f>
        <v>2.214080917489646</v>
      </c>
      <c r="DZ71" s="40">
        <f>(DZ12+EA12)/SUM(DZ12:EH12)*100</f>
        <v>61.365010799136066</v>
      </c>
      <c r="EJ71" s="40">
        <f>+(EJ12+EK12+EL12)/SUM(EI12:ET12)*100</f>
        <v>50.3585313174946</v>
      </c>
      <c r="EO71" s="40">
        <f>(EM12+EO12+EP12)/SUM(EI12:ET12)*100</f>
        <v>9.926565874730022</v>
      </c>
      <c r="EV71" s="40">
        <f>(EU12+EV12)/SUM(EU12:EY12)*100</f>
        <v>88.09864432182029</v>
      </c>
      <c r="FA71" s="40">
        <f>FA12/SUM(EU12:EY12)*100</f>
        <v>6.27426936439812</v>
      </c>
      <c r="FB71" s="40">
        <f>FB12/SUM(FB12:FE12)*100</f>
        <v>44.04268875438038</v>
      </c>
    </row>
    <row r="72" spans="2:158" ht="12">
      <c r="B72" t="s">
        <v>187</v>
      </c>
      <c r="D72" s="40">
        <f t="shared" si="0"/>
        <v>9.538152610441768</v>
      </c>
      <c r="E72" s="40">
        <f t="shared" si="1"/>
        <v>9.069611780455155</v>
      </c>
      <c r="F72" s="40">
        <f t="shared" si="2"/>
        <v>2.1686746987951806</v>
      </c>
      <c r="G72" s="40">
        <f t="shared" si="3"/>
        <v>21.044176706827308</v>
      </c>
      <c r="H72" s="40">
        <f t="shared" si="4"/>
        <v>35.70281124497992</v>
      </c>
      <c r="I72" s="40">
        <f t="shared" si="5"/>
        <v>16.47925033467202</v>
      </c>
      <c r="J72" s="40">
        <f t="shared" si="6"/>
        <v>3.22623828647925</v>
      </c>
      <c r="K72" s="40">
        <f t="shared" si="7"/>
        <v>2.0080321285140563</v>
      </c>
      <c r="L72" s="40">
        <f t="shared" si="8"/>
        <v>0.7630522088353414</v>
      </c>
      <c r="P72" s="40">
        <f t="shared" si="9"/>
        <v>57.50616522811344</v>
      </c>
      <c r="S72" s="40">
        <f t="shared" si="10"/>
        <v>4.115289765721332</v>
      </c>
      <c r="AE72" s="40">
        <f t="shared" si="11"/>
        <v>3.3435139045169584</v>
      </c>
      <c r="AJ72" s="40">
        <f t="shared" si="12"/>
        <v>17.087285002411186</v>
      </c>
      <c r="BB72" s="40">
        <f t="shared" si="13"/>
        <v>14.852744310575636</v>
      </c>
      <c r="BM72" s="40">
        <f t="shared" si="14"/>
        <v>13.868808567603748</v>
      </c>
      <c r="BN72" s="40">
        <f t="shared" si="15"/>
        <v>28.87550200803213</v>
      </c>
      <c r="BR72" s="40">
        <f t="shared" si="16"/>
        <v>56.29852744310576</v>
      </c>
      <c r="CE72" s="40">
        <f t="shared" si="17"/>
        <v>13.647323581417778</v>
      </c>
      <c r="CF72" s="40">
        <f t="shared" si="18"/>
        <v>32.18132133097573</v>
      </c>
      <c r="CK72" s="40">
        <f t="shared" si="19"/>
        <v>80.40575243965074</v>
      </c>
      <c r="DF72" s="40">
        <f>DF13/SUM(FB13:FE13)*100</f>
        <v>1.5913840218614372</v>
      </c>
      <c r="DZ72" s="40">
        <f>(DZ13+EA13)/SUM(DZ13:EH13)*100</f>
        <v>67.59116589625064</v>
      </c>
      <c r="EJ72" s="40">
        <f>+(EJ13+EK13+EL13)/SUM(EI13:ET13)*100</f>
        <v>52.867659647320664</v>
      </c>
      <c r="EO72" s="40">
        <f>(EM13+EO13+EP13)/SUM(EI13:ET13)*100</f>
        <v>9.262112651943161</v>
      </c>
      <c r="EV72" s="40">
        <f>(EU13+EV13)/SUM(EU13:EY13)*100</f>
        <v>91.4190093708166</v>
      </c>
      <c r="FA72" s="40">
        <f>FA13/SUM(EU13:EY13)*100</f>
        <v>4.933065595716198</v>
      </c>
      <c r="FB72" s="40">
        <f>FB13/SUM(FB13:FE13)*100</f>
        <v>40.05786850988587</v>
      </c>
    </row>
    <row r="73" spans="2:158" ht="12">
      <c r="B73" t="s">
        <v>189</v>
      </c>
      <c r="D73" s="40">
        <f t="shared" si="0"/>
        <v>5.957993999142735</v>
      </c>
      <c r="E73" s="40">
        <f t="shared" si="1"/>
        <v>7.53781152409528</v>
      </c>
      <c r="F73" s="40">
        <f t="shared" si="2"/>
        <v>3.8576939562794683</v>
      </c>
      <c r="G73" s="40">
        <f t="shared" si="3"/>
        <v>27.87336966505419</v>
      </c>
      <c r="H73" s="40">
        <f t="shared" si="4"/>
        <v>29.63688690221052</v>
      </c>
      <c r="I73" s="40">
        <f t="shared" si="5"/>
        <v>17.37186945073786</v>
      </c>
      <c r="J73" s="40">
        <f t="shared" si="6"/>
        <v>4.665972689976119</v>
      </c>
      <c r="K73" s="40">
        <f t="shared" si="7"/>
        <v>2.3452329924683117</v>
      </c>
      <c r="L73" s="40">
        <f t="shared" si="8"/>
        <v>0.7531688200355152</v>
      </c>
      <c r="P73" s="40">
        <f t="shared" si="9"/>
        <v>89.26823445147427</v>
      </c>
      <c r="S73" s="40">
        <f t="shared" si="10"/>
        <v>5.813537065775337</v>
      </c>
      <c r="AE73" s="40">
        <f t="shared" si="11"/>
        <v>7.642585551330798</v>
      </c>
      <c r="AJ73" s="40">
        <f t="shared" si="12"/>
        <v>16.05830164765526</v>
      </c>
      <c r="BB73" s="40">
        <f t="shared" si="13"/>
        <v>35.723470699895906</v>
      </c>
      <c r="BM73" s="40">
        <f t="shared" si="14"/>
        <v>19.772212356867307</v>
      </c>
      <c r="BN73" s="40">
        <f t="shared" si="15"/>
        <v>42.410140224113654</v>
      </c>
      <c r="BR73" s="40">
        <f t="shared" si="16"/>
        <v>56.35294838038087</v>
      </c>
      <c r="CE73" s="40">
        <f t="shared" si="17"/>
        <v>30.684410646387832</v>
      </c>
      <c r="CF73" s="40">
        <f t="shared" si="18"/>
        <v>32.97845373891001</v>
      </c>
      <c r="CK73" s="40">
        <f t="shared" si="19"/>
        <v>70.20284275984602</v>
      </c>
      <c r="DF73" s="40">
        <f>DF14/SUM(FB14:FE14)*100</f>
        <v>5.057034220532319</v>
      </c>
      <c r="DZ73" s="40">
        <f>(DZ14+EA14)/SUM(DZ14:EH14)*100</f>
        <v>46.194847497779094</v>
      </c>
      <c r="EJ73" s="40">
        <f>+(EJ14+EK14+EL14)/SUM(EI14:ET14)*100</f>
        <v>44.86230381995854</v>
      </c>
      <c r="EO73" s="40">
        <f>(EM14+EO14+EP14)/SUM(EI14:ET14)*100</f>
        <v>8.572697660645543</v>
      </c>
      <c r="EV73" s="40">
        <f>(EU14+EV14)/SUM(EU14:EY14)*100</f>
        <v>86.93895046231094</v>
      </c>
      <c r="FA73" s="40">
        <f>FA14/SUM(EU14:EY14)*100</f>
        <v>6.178433653787276</v>
      </c>
      <c r="FB73" s="40">
        <f>FB14/SUM(FB14:FE14)*100</f>
        <v>59.340937896070976</v>
      </c>
    </row>
    <row r="74" spans="2:158" ht="12">
      <c r="B74" t="s">
        <v>191</v>
      </c>
      <c r="D74" s="40">
        <f t="shared" si="0"/>
        <v>6.719563600297546</v>
      </c>
      <c r="E74" s="40">
        <f t="shared" si="1"/>
        <v>10.68683362261344</v>
      </c>
      <c r="F74" s="40">
        <f t="shared" si="2"/>
        <v>9.930572774609473</v>
      </c>
      <c r="G74" s="40">
        <f t="shared" si="3"/>
        <v>24.42970493429209</v>
      </c>
      <c r="H74" s="40">
        <f t="shared" si="4"/>
        <v>20.61120753781304</v>
      </c>
      <c r="I74" s="40">
        <f t="shared" si="5"/>
        <v>17.090255393007688</v>
      </c>
      <c r="J74" s="40">
        <f t="shared" si="6"/>
        <v>4.866104636746839</v>
      </c>
      <c r="K74" s="40">
        <f t="shared" si="7"/>
        <v>3.700719067691545</v>
      </c>
      <c r="L74" s="40">
        <f t="shared" si="8"/>
        <v>1.9650384329283412</v>
      </c>
      <c r="P74" s="40">
        <f t="shared" si="9"/>
        <v>80.60905349794238</v>
      </c>
      <c r="S74" s="40">
        <f t="shared" si="10"/>
        <v>2.2551440329218106</v>
      </c>
      <c r="AE74" s="40">
        <f t="shared" si="11"/>
        <v>12.782081508925563</v>
      </c>
      <c r="AJ74" s="40">
        <f t="shared" si="12"/>
        <v>11.956887841023914</v>
      </c>
      <c r="BB74" s="40">
        <f t="shared" si="13"/>
        <v>34.521448053558146</v>
      </c>
      <c r="BM74" s="40">
        <f t="shared" si="14"/>
        <v>18.04487974212745</v>
      </c>
      <c r="BN74" s="40">
        <f t="shared" si="15"/>
        <v>38.64368956112075</v>
      </c>
      <c r="BR74" s="40">
        <f t="shared" si="16"/>
        <v>52.93206050086784</v>
      </c>
      <c r="CE74" s="40">
        <f t="shared" si="17"/>
        <v>46.02559784439205</v>
      </c>
      <c r="CF74" s="40">
        <f t="shared" si="18"/>
        <v>23.054900639946112</v>
      </c>
      <c r="CK74" s="40">
        <f t="shared" si="19"/>
        <v>47.80655175230782</v>
      </c>
      <c r="DF74" s="40">
        <f>DF15/SUM(FB15:FE15)*100</f>
        <v>8.622431795217246</v>
      </c>
      <c r="DZ74" s="40">
        <f>(DZ15+EA15)/SUM(DZ15:EH15)*100</f>
        <v>22.114206355689895</v>
      </c>
      <c r="EJ74" s="40">
        <f>+(EJ15+EK15+EL15)/SUM(EI15:ET15)*100</f>
        <v>32.53819132423821</v>
      </c>
      <c r="EO74" s="40">
        <f>(EM15+EO15+EP15)/SUM(EI15:ET15)*100</f>
        <v>13.283228494404051</v>
      </c>
      <c r="EV74" s="40">
        <f>(EU15+EV15)/SUM(EU15:EY15)*100</f>
        <v>82.68038680882718</v>
      </c>
      <c r="FA74" s="40">
        <f>FA15/SUM(EU15:EY15)*100</f>
        <v>6.948921398462684</v>
      </c>
      <c r="FB74" s="40">
        <f>FB15/SUM(FB15:FE15)*100</f>
        <v>52.62714718760525</v>
      </c>
    </row>
    <row r="75" spans="2:158" ht="12">
      <c r="B75" t="s">
        <v>193</v>
      </c>
      <c r="D75" s="40">
        <f t="shared" si="0"/>
        <v>5.822662478859628</v>
      </c>
      <c r="E75" s="40">
        <f t="shared" si="1"/>
        <v>7.4414109688330505</v>
      </c>
      <c r="F75" s="40">
        <f t="shared" si="2"/>
        <v>3.4126600628171055</v>
      </c>
      <c r="G75" s="40">
        <f t="shared" si="3"/>
        <v>23.56849480550858</v>
      </c>
      <c r="H75" s="40">
        <f t="shared" si="4"/>
        <v>30.520657163566078</v>
      </c>
      <c r="I75" s="40">
        <f t="shared" si="5"/>
        <v>18.80285093017637</v>
      </c>
      <c r="J75" s="40">
        <f t="shared" si="6"/>
        <v>5.726020777965692</v>
      </c>
      <c r="K75" s="40">
        <f t="shared" si="7"/>
        <v>3.0864943223000725</v>
      </c>
      <c r="L75" s="40">
        <f t="shared" si="8"/>
        <v>1.6187484899734237</v>
      </c>
      <c r="P75" s="40">
        <f t="shared" si="9"/>
        <v>86.19024625784645</v>
      </c>
      <c r="S75" s="40">
        <f t="shared" si="10"/>
        <v>6.506518590053115</v>
      </c>
      <c r="AE75" s="40">
        <f t="shared" si="11"/>
        <v>6.5848934796643</v>
      </c>
      <c r="AJ75" s="40">
        <f t="shared" si="12"/>
        <v>16.061975468043897</v>
      </c>
      <c r="BB75" s="40">
        <f t="shared" si="13"/>
        <v>28.189176129499877</v>
      </c>
      <c r="BM75" s="40">
        <f t="shared" si="14"/>
        <v>17.842474027542885</v>
      </c>
      <c r="BN75" s="40">
        <f t="shared" si="15"/>
        <v>38.92244503503262</v>
      </c>
      <c r="BR75" s="40">
        <f t="shared" si="16"/>
        <v>55.85890311669486</v>
      </c>
      <c r="CE75" s="40">
        <f t="shared" si="17"/>
        <v>21.794706262104583</v>
      </c>
      <c r="CF75" s="40">
        <f t="shared" si="18"/>
        <v>32.88573273079406</v>
      </c>
      <c r="CK75" s="40">
        <f t="shared" si="19"/>
        <v>71.45401914940993</v>
      </c>
      <c r="DF75" s="40">
        <f>DF16/SUM(FB16:FE16)*100</f>
        <v>3.8992898644286638</v>
      </c>
      <c r="DZ75" s="40">
        <f>(DZ16+EA16)/SUM(DZ16:EH16)*100</f>
        <v>51.287760706598384</v>
      </c>
      <c r="EJ75" s="40">
        <f>+(EJ16+EK16+EL16)/SUM(EI16:ET16)*100</f>
        <v>39.61998070214503</v>
      </c>
      <c r="EO75" s="40">
        <f>(EM16+EO16+EP16)/SUM(EI16:ET16)*100</f>
        <v>10.910710309507905</v>
      </c>
      <c r="EV75" s="40">
        <f>(EU16+EV16)/SUM(EU16:EY16)*100</f>
        <v>87.17081420633002</v>
      </c>
      <c r="FA75" s="40">
        <f>FA16/SUM(EU16:EY16)*100</f>
        <v>6.432713215752598</v>
      </c>
      <c r="FB75" s="40">
        <f>FB16/SUM(FB16:FE16)*100</f>
        <v>47.35958683021304</v>
      </c>
    </row>
    <row r="76" spans="2:158" ht="12">
      <c r="B76" t="s">
        <v>195</v>
      </c>
      <c r="D76" s="40">
        <f t="shared" si="0"/>
        <v>6.242937853107345</v>
      </c>
      <c r="E76" s="40">
        <f t="shared" si="1"/>
        <v>5.932203389830509</v>
      </c>
      <c r="F76" s="40">
        <f t="shared" si="2"/>
        <v>2.563559322033898</v>
      </c>
      <c r="G76" s="40">
        <f t="shared" si="3"/>
        <v>29.194915254237287</v>
      </c>
      <c r="H76" s="40">
        <f t="shared" si="4"/>
        <v>32.316384180790955</v>
      </c>
      <c r="I76" s="40">
        <f t="shared" si="5"/>
        <v>16.066384180790962</v>
      </c>
      <c r="J76" s="40">
        <f t="shared" si="6"/>
        <v>4.307909604519774</v>
      </c>
      <c r="K76" s="40">
        <f t="shared" si="7"/>
        <v>2.5211864406779663</v>
      </c>
      <c r="L76" s="40">
        <f t="shared" si="8"/>
        <v>0.8545197740112994</v>
      </c>
      <c r="P76" s="40">
        <f t="shared" si="9"/>
        <v>54.20363964505941</v>
      </c>
      <c r="S76" s="40">
        <f t="shared" si="10"/>
        <v>3.4742066476161826</v>
      </c>
      <c r="AE76" s="40">
        <f t="shared" si="11"/>
        <v>4.253661576815207</v>
      </c>
      <c r="AJ76" s="40">
        <f t="shared" si="12"/>
        <v>21.00342785914615</v>
      </c>
      <c r="BB76" s="40">
        <f t="shared" si="13"/>
        <v>18.75</v>
      </c>
      <c r="BM76" s="40">
        <f t="shared" si="14"/>
        <v>13.432203389830507</v>
      </c>
      <c r="BN76" s="40">
        <f t="shared" si="15"/>
        <v>28.961864406779664</v>
      </c>
      <c r="BR76" s="40">
        <f t="shared" si="16"/>
        <v>55.24011299435029</v>
      </c>
      <c r="CE76" s="40">
        <f t="shared" si="17"/>
        <v>22.639451542536616</v>
      </c>
      <c r="CF76" s="40">
        <f t="shared" si="18"/>
        <v>32.29978186350888</v>
      </c>
      <c r="CK76" s="40">
        <f t="shared" si="19"/>
        <v>78.27623937379008</v>
      </c>
      <c r="DF76" s="40">
        <f>DF17/SUM(FB17:FE17)*100</f>
        <v>2.664381427235899</v>
      </c>
      <c r="DZ76" s="40">
        <f>(DZ17+EA17)/SUM(DZ17:EH17)*100</f>
        <v>60.281121117751034</v>
      </c>
      <c r="EJ76" s="40">
        <f>+(EJ17+EK17+EL17)/SUM(EI17:ET17)*100</f>
        <v>52.95008837639929</v>
      </c>
      <c r="EO76" s="40">
        <f>(EM17+EO17+EP17)/SUM(EI17:ET17)*100</f>
        <v>8.49255113205959</v>
      </c>
      <c r="EV76" s="40">
        <f>(EU17+EV17)/SUM(EU17:EY17)*100</f>
        <v>88.83474576271186</v>
      </c>
      <c r="FA76" s="40">
        <f>FA17/SUM(EU17:EY17)*100</f>
        <v>6.122881355932203</v>
      </c>
      <c r="FB76" s="40">
        <f>FB17/SUM(FB17:FE17)*100</f>
        <v>46.63446556559676</v>
      </c>
    </row>
    <row r="77" spans="2:158" ht="12">
      <c r="B77" t="s">
        <v>197</v>
      </c>
      <c r="D77" s="40">
        <f t="shared" si="0"/>
        <v>8.74753937007874</v>
      </c>
      <c r="E77" s="40">
        <f t="shared" si="1"/>
        <v>9.042814960629922</v>
      </c>
      <c r="F77" s="40">
        <f t="shared" si="2"/>
        <v>3.531003937007874</v>
      </c>
      <c r="G77" s="40">
        <f t="shared" si="3"/>
        <v>18.854576771653544</v>
      </c>
      <c r="H77" s="40">
        <f t="shared" si="4"/>
        <v>33.90132874015748</v>
      </c>
      <c r="I77" s="40">
        <f t="shared" si="5"/>
        <v>18.270177165354333</v>
      </c>
      <c r="J77" s="40">
        <f t="shared" si="6"/>
        <v>4.422982283464567</v>
      </c>
      <c r="K77" s="40">
        <f t="shared" si="7"/>
        <v>2.3622047244094486</v>
      </c>
      <c r="L77" s="40">
        <f t="shared" si="8"/>
        <v>0.8673720472440946</v>
      </c>
      <c r="P77" s="40">
        <f t="shared" si="9"/>
        <v>55.546300152714146</v>
      </c>
      <c r="S77" s="40">
        <f t="shared" si="10"/>
        <v>3.4430098570040264</v>
      </c>
      <c r="AE77" s="40">
        <f t="shared" si="11"/>
        <v>5.363048166786485</v>
      </c>
      <c r="AJ77" s="40">
        <f t="shared" si="12"/>
        <v>12.293314162473042</v>
      </c>
      <c r="BB77" s="40">
        <f t="shared" si="13"/>
        <v>24.409448818897637</v>
      </c>
      <c r="BM77" s="40">
        <f t="shared" si="14"/>
        <v>15.532726377952756</v>
      </c>
      <c r="BN77" s="40">
        <f t="shared" si="15"/>
        <v>34.781003937007874</v>
      </c>
      <c r="BR77" s="40">
        <f t="shared" si="16"/>
        <v>53.893946850393704</v>
      </c>
      <c r="CE77" s="40">
        <f t="shared" si="17"/>
        <v>14.65132997843278</v>
      </c>
      <c r="CF77" s="40">
        <f t="shared" si="18"/>
        <v>29.10136592379583</v>
      </c>
      <c r="CK77" s="40">
        <f t="shared" si="19"/>
        <v>76.05910555686552</v>
      </c>
      <c r="DF77" s="40">
        <f>DF18/SUM(FB18:FE18)*100</f>
        <v>3.2782171099928106</v>
      </c>
      <c r="DZ77" s="40">
        <f>(DZ18+EA18)/SUM(DZ18:EH18)*100</f>
        <v>56.75548219759491</v>
      </c>
      <c r="EJ77" s="40">
        <f>+(EJ18+EK18+EL18)/SUM(EI18:ET18)*100</f>
        <v>46.93075532500197</v>
      </c>
      <c r="EO77" s="40">
        <f>(EM18+EO18+EP18)/SUM(EI18:ET18)*100</f>
        <v>13.455945924703293</v>
      </c>
      <c r="EV77" s="40">
        <f>(EU18+EV18)/SUM(EU18:EY18)*100</f>
        <v>89.27165354330708</v>
      </c>
      <c r="FA77" s="40">
        <f>FA18/SUM(EU18:EY18)*100</f>
        <v>6.188484251968504</v>
      </c>
      <c r="FB77" s="40">
        <f>FB18/SUM(FB18:FE18)*100</f>
        <v>39.51114306254493</v>
      </c>
    </row>
    <row r="78" spans="2:158" ht="12">
      <c r="B78" t="s">
        <v>199</v>
      </c>
      <c r="D78" s="40">
        <f t="shared" si="0"/>
        <v>6.973453712437677</v>
      </c>
      <c r="E78" s="40">
        <f t="shared" si="1"/>
        <v>7.660692629025738</v>
      </c>
      <c r="F78" s="40">
        <f t="shared" si="2"/>
        <v>2.553564209675246</v>
      </c>
      <c r="G78" s="40">
        <f t="shared" si="3"/>
        <v>20.95404931949872</v>
      </c>
      <c r="H78" s="40">
        <f t="shared" si="4"/>
        <v>34.35520819296591</v>
      </c>
      <c r="I78" s="40">
        <f t="shared" si="5"/>
        <v>18.683465840183263</v>
      </c>
      <c r="J78" s="40">
        <f t="shared" si="6"/>
        <v>5.309257512464628</v>
      </c>
      <c r="K78" s="40">
        <f t="shared" si="7"/>
        <v>2.465974935992454</v>
      </c>
      <c r="L78" s="40">
        <f t="shared" si="8"/>
        <v>1.044333647756367</v>
      </c>
      <c r="P78" s="40">
        <f t="shared" si="9"/>
        <v>60.41453802364618</v>
      </c>
      <c r="S78" s="40">
        <f t="shared" si="10"/>
        <v>3.984819734345351</v>
      </c>
      <c r="AE78" s="40">
        <f t="shared" si="11"/>
        <v>2.2347217999391913</v>
      </c>
      <c r="AJ78" s="40">
        <f t="shared" si="12"/>
        <v>14.974156278504106</v>
      </c>
      <c r="BB78" s="40">
        <f t="shared" si="13"/>
        <v>12.309661770650855</v>
      </c>
      <c r="BM78" s="40">
        <f t="shared" si="14"/>
        <v>14.957552890446033</v>
      </c>
      <c r="BN78" s="40">
        <f t="shared" si="15"/>
        <v>31.350222342002425</v>
      </c>
      <c r="BR78" s="40">
        <f t="shared" si="16"/>
        <v>57.35749898935454</v>
      </c>
      <c r="CE78" s="40">
        <f t="shared" si="17"/>
        <v>7.5250836120401345</v>
      </c>
      <c r="CF78" s="40">
        <f t="shared" si="18"/>
        <v>35.29948312557008</v>
      </c>
      <c r="CK78" s="40">
        <f t="shared" si="19"/>
        <v>79.0454884414616</v>
      </c>
      <c r="DF78" s="40">
        <f>DF19/SUM(FB19:FE19)*100</f>
        <v>1.2921860747947704</v>
      </c>
      <c r="DZ78" s="40">
        <f>(DZ19+EA19)/SUM(DZ19:EH19)*100</f>
        <v>66.67495235727898</v>
      </c>
      <c r="EJ78" s="40">
        <f>+(EJ19+EK19+EL19)/SUM(EI19:ET19)*100</f>
        <v>47.29472201507996</v>
      </c>
      <c r="EO78" s="40">
        <f>(EM19+EO19+EP19)/SUM(EI19:ET19)*100</f>
        <v>11.119396801723424</v>
      </c>
      <c r="EV78" s="40">
        <f>(EU19+EV19)/SUM(EU19:EY19)*100</f>
        <v>91.46341463414635</v>
      </c>
      <c r="FA78" s="40">
        <f>FA19/SUM(EU19:EY19)*100</f>
        <v>6.340115887346719</v>
      </c>
      <c r="FB78" s="40">
        <f>FB19/SUM(FB19:FE19)*100</f>
        <v>36.91091517178474</v>
      </c>
    </row>
    <row r="79" spans="2:158" ht="12">
      <c r="B79" t="s">
        <v>201</v>
      </c>
      <c r="D79" s="40">
        <f t="shared" si="0"/>
        <v>6.9831886199889155</v>
      </c>
      <c r="E79" s="40">
        <f t="shared" si="1"/>
        <v>10.000615801465608</v>
      </c>
      <c r="F79" s="40">
        <f t="shared" si="2"/>
        <v>5.086520105917852</v>
      </c>
      <c r="G79" s="40">
        <f t="shared" si="3"/>
        <v>26.547201182338814</v>
      </c>
      <c r="H79" s="40">
        <f t="shared" si="4"/>
        <v>26.202352361598617</v>
      </c>
      <c r="I79" s="40">
        <f t="shared" si="5"/>
        <v>16.152472442884413</v>
      </c>
      <c r="J79" s="40">
        <f t="shared" si="6"/>
        <v>5.080362091261778</v>
      </c>
      <c r="K79" s="40">
        <f t="shared" si="7"/>
        <v>3.0913233573495904</v>
      </c>
      <c r="L79" s="40">
        <f t="shared" si="8"/>
        <v>0.8559640371944085</v>
      </c>
      <c r="P79" s="40">
        <f t="shared" si="9"/>
        <v>47.828863346104725</v>
      </c>
      <c r="S79" s="40">
        <f t="shared" si="10"/>
        <v>3.7356321839080464</v>
      </c>
      <c r="AE79" s="40">
        <f t="shared" si="11"/>
        <v>7.595356550580432</v>
      </c>
      <c r="AJ79" s="40">
        <f t="shared" si="12"/>
        <v>16.766169154228855</v>
      </c>
      <c r="BB79" s="40">
        <f t="shared" si="13"/>
        <v>52.73107949996921</v>
      </c>
      <c r="BM79" s="40">
        <f t="shared" si="14"/>
        <v>19.496274401133075</v>
      </c>
      <c r="BN79" s="40">
        <f t="shared" si="15"/>
        <v>45.4030420592401</v>
      </c>
      <c r="BR79" s="40">
        <f t="shared" si="16"/>
        <v>40.16872960157645</v>
      </c>
      <c r="CE79" s="40">
        <f t="shared" si="17"/>
        <v>17.99336650082919</v>
      </c>
      <c r="CF79" s="40">
        <f t="shared" si="18"/>
        <v>38.8391376451078</v>
      </c>
      <c r="CK79" s="40">
        <f t="shared" si="19"/>
        <v>59.361702127659576</v>
      </c>
      <c r="DF79" s="40">
        <f>DF20/SUM(FB20:FE20)*100</f>
        <v>5.903814262023217</v>
      </c>
      <c r="DZ79" s="40">
        <f>(DZ20+EA20)/SUM(DZ20:EH20)*100</f>
        <v>35.263987391646964</v>
      </c>
      <c r="EJ79" s="40">
        <f>+(EJ20+EK20+EL20)/SUM(EI20:ET20)*100</f>
        <v>39.542947202521674</v>
      </c>
      <c r="EO79" s="40">
        <f>(EM20+EO20+EP20)/SUM(EI20:ET20)*100</f>
        <v>10.756501182033098</v>
      </c>
      <c r="EV79" s="40">
        <f>(EU20+EV20)/SUM(EU20:EY20)*100</f>
        <v>85.06681445901842</v>
      </c>
      <c r="FA79" s="40">
        <f>FA20/SUM(EU20:EY20)*100</f>
        <v>6.681445901841246</v>
      </c>
      <c r="FB79" s="40">
        <f>FB20/SUM(FB20:FE20)*100</f>
        <v>51.31011608623549</v>
      </c>
    </row>
    <row r="80" spans="2:158" ht="12">
      <c r="B80" t="s">
        <v>203</v>
      </c>
      <c r="D80" s="40">
        <f t="shared" si="0"/>
        <v>7.752344723552174</v>
      </c>
      <c r="E80" s="40">
        <f t="shared" si="1"/>
        <v>10.316783629566473</v>
      </c>
      <c r="F80" s="40">
        <f t="shared" si="2"/>
        <v>3.3121269757985177</v>
      </c>
      <c r="G80" s="40">
        <f t="shared" si="3"/>
        <v>17.557552305371548</v>
      </c>
      <c r="H80" s="40">
        <f t="shared" si="4"/>
        <v>32.078441660654555</v>
      </c>
      <c r="I80" s="40">
        <f t="shared" si="5"/>
        <v>20.928707286679344</v>
      </c>
      <c r="J80" s="40">
        <f t="shared" si="6"/>
        <v>4.538597756935791</v>
      </c>
      <c r="K80" s="40">
        <f t="shared" si="7"/>
        <v>2.4857348986685905</v>
      </c>
      <c r="L80" s="40">
        <f t="shared" si="8"/>
        <v>1.0297107627730044</v>
      </c>
      <c r="P80" s="40">
        <f t="shared" si="9"/>
        <v>50.12960082944531</v>
      </c>
      <c r="S80" s="40">
        <f t="shared" si="10"/>
        <v>3.4041817867634356</v>
      </c>
      <c r="AE80" s="40">
        <f t="shared" si="11"/>
        <v>3.6493738819320214</v>
      </c>
      <c r="AJ80" s="40">
        <f t="shared" si="12"/>
        <v>11.323792486583184</v>
      </c>
      <c r="BB80" s="40">
        <f t="shared" si="13"/>
        <v>17.760870991014627</v>
      </c>
      <c r="BM80" s="40">
        <f t="shared" si="14"/>
        <v>10.356135633239326</v>
      </c>
      <c r="BN80" s="40">
        <f t="shared" si="15"/>
        <v>25.670623729258214</v>
      </c>
      <c r="BR80" s="40">
        <f t="shared" si="16"/>
        <v>60.136420279399225</v>
      </c>
      <c r="CE80" s="40">
        <f t="shared" si="17"/>
        <v>12.57602862254025</v>
      </c>
      <c r="CF80" s="40">
        <f t="shared" si="18"/>
        <v>24.561717352415027</v>
      </c>
      <c r="CK80" s="40">
        <f t="shared" si="19"/>
        <v>66.54582244330157</v>
      </c>
      <c r="DF80" s="40">
        <f>DF21/SUM(FB21:FE21)*100</f>
        <v>2.21824686940966</v>
      </c>
      <c r="DZ80" s="40">
        <f>(DZ21+EA21)/SUM(DZ21:EH21)*100</f>
        <v>53.57052525082202</v>
      </c>
      <c r="EJ80" s="40">
        <f>+(EJ21+EK21+EL21)/SUM(EI21:ET21)*100</f>
        <v>36.438748840738555</v>
      </c>
      <c r="EO80" s="40">
        <f>(EM21+EO21+EP21)/SUM(EI21:ET21)*100</f>
        <v>12.798246353595818</v>
      </c>
      <c r="EV80" s="40">
        <f>(EU21+EV21)/SUM(EU21:EY21)*100</f>
        <v>88.15504689447104</v>
      </c>
      <c r="FA80" s="40">
        <f>FA21/SUM(EU21:EY21)*100</f>
        <v>6.873483308191776</v>
      </c>
      <c r="FB80" s="40">
        <f>FB21/SUM(FB21:FE21)*100</f>
        <v>30.03577817531306</v>
      </c>
    </row>
    <row r="81" spans="2:158" ht="12">
      <c r="B81" t="s">
        <v>205</v>
      </c>
      <c r="D81" s="40">
        <f t="shared" si="0"/>
        <v>6.980855993171565</v>
      </c>
      <c r="E81" s="40">
        <f t="shared" si="1"/>
        <v>10.852335081087672</v>
      </c>
      <c r="F81" s="40">
        <f t="shared" si="2"/>
        <v>4.79819534203146</v>
      </c>
      <c r="G81" s="40">
        <f t="shared" si="3"/>
        <v>20.11949762224119</v>
      </c>
      <c r="H81" s="40">
        <f t="shared" si="4"/>
        <v>28.685526155346906</v>
      </c>
      <c r="I81" s="40">
        <f t="shared" si="5"/>
        <v>19.07694183636142</v>
      </c>
      <c r="J81" s="40">
        <f t="shared" si="6"/>
        <v>4.987196683331301</v>
      </c>
      <c r="K81" s="40">
        <f t="shared" si="7"/>
        <v>3.20692598463602</v>
      </c>
      <c r="L81" s="40">
        <f t="shared" si="8"/>
        <v>1.2925253017924643</v>
      </c>
      <c r="P81" s="40">
        <f t="shared" si="9"/>
        <v>74.48565633149812</v>
      </c>
      <c r="S81" s="40">
        <f t="shared" si="10"/>
        <v>2.955665024630542</v>
      </c>
      <c r="AE81" s="40">
        <f t="shared" si="11"/>
        <v>8.315915198566737</v>
      </c>
      <c r="AJ81" s="40">
        <f t="shared" si="12"/>
        <v>13.496566139146013</v>
      </c>
      <c r="BB81" s="40">
        <f t="shared" si="13"/>
        <v>31.709547616144373</v>
      </c>
      <c r="BM81" s="40">
        <f t="shared" si="14"/>
        <v>22.253383733691013</v>
      </c>
      <c r="BN81" s="40">
        <f t="shared" si="15"/>
        <v>43.50079258626997</v>
      </c>
      <c r="BR81" s="40">
        <f t="shared" si="16"/>
        <v>51.74368979392757</v>
      </c>
      <c r="CE81" s="40">
        <f t="shared" si="17"/>
        <v>23.604060913705585</v>
      </c>
      <c r="CF81" s="40">
        <f t="shared" si="18"/>
        <v>30.173186025679303</v>
      </c>
      <c r="CK81" s="40">
        <f t="shared" si="19"/>
        <v>67.23136880617196</v>
      </c>
      <c r="DF81" s="40">
        <f>DF22/SUM(FB22:FE22)*100</f>
        <v>5.419528217378322</v>
      </c>
      <c r="DZ81" s="40">
        <f>(DZ22+EA22)/SUM(DZ22:EH22)*100</f>
        <v>43.330947267955146</v>
      </c>
      <c r="EJ81" s="40">
        <f>+(EJ22+EK22+EL22)/SUM(EI22:ET22)*100</f>
        <v>40.4040404040404</v>
      </c>
      <c r="EO81" s="40">
        <f>(EM22+EO22+EP22)/SUM(EI22:ET22)*100</f>
        <v>15.1197009464726</v>
      </c>
      <c r="EV81" s="40">
        <f>(EU22+EV22)/SUM(EU22:EY22)*100</f>
        <v>85.56273625167663</v>
      </c>
      <c r="FA81" s="40">
        <f>FA22/SUM(EU22:EY22)*100</f>
        <v>7.243019144006828</v>
      </c>
      <c r="FB81" s="40">
        <f>FB22/SUM(FB22:FE22)*100</f>
        <v>39.041504926843835</v>
      </c>
    </row>
    <row r="82" spans="2:158" ht="12">
      <c r="B82" t="s">
        <v>207</v>
      </c>
      <c r="D82" s="40">
        <f t="shared" si="0"/>
        <v>6.654456654456655</v>
      </c>
      <c r="E82" s="40">
        <f t="shared" si="1"/>
        <v>10.256410256410255</v>
      </c>
      <c r="F82" s="40">
        <f t="shared" si="2"/>
        <v>4.768688102021435</v>
      </c>
      <c r="G82" s="40">
        <f t="shared" si="3"/>
        <v>19.305385972052637</v>
      </c>
      <c r="H82" s="40">
        <f t="shared" si="4"/>
        <v>24.85415818749152</v>
      </c>
      <c r="I82" s="40">
        <f t="shared" si="5"/>
        <v>20.906254239587575</v>
      </c>
      <c r="J82" s="40">
        <f t="shared" si="6"/>
        <v>6.057522724189391</v>
      </c>
      <c r="K82" s="40">
        <f t="shared" si="7"/>
        <v>4.775471442138109</v>
      </c>
      <c r="L82" s="40">
        <f t="shared" si="8"/>
        <v>2.4216524216524213</v>
      </c>
      <c r="P82" s="40">
        <f t="shared" si="9"/>
        <v>60.803176057413346</v>
      </c>
      <c r="S82" s="40">
        <f t="shared" si="10"/>
        <v>4.67246907924874</v>
      </c>
      <c r="AE82" s="40">
        <f t="shared" si="11"/>
        <v>6.807624539484222</v>
      </c>
      <c r="AJ82" s="40">
        <f t="shared" si="12"/>
        <v>11.372737465961876</v>
      </c>
      <c r="BB82" s="40">
        <f t="shared" si="13"/>
        <v>22.853072853072852</v>
      </c>
      <c r="BM82" s="40">
        <f t="shared" si="14"/>
        <v>15.031881698548366</v>
      </c>
      <c r="BN82" s="40">
        <f t="shared" si="15"/>
        <v>34.42545109211776</v>
      </c>
      <c r="BR82" s="40">
        <f t="shared" si="16"/>
        <v>58.377425044091716</v>
      </c>
      <c r="CE82" s="40">
        <f t="shared" si="17"/>
        <v>22.857600512574084</v>
      </c>
      <c r="CF82" s="40">
        <f t="shared" si="18"/>
        <v>24.15505366009931</v>
      </c>
      <c r="CK82" s="40">
        <f t="shared" si="19"/>
        <v>65.32513339965632</v>
      </c>
      <c r="DF82" s="40">
        <f>DF23/SUM(FB23:FE23)*100</f>
        <v>4.420951465641519</v>
      </c>
      <c r="DZ82" s="40">
        <f>(DZ23+EA23)/SUM(DZ23:EH23)*100</f>
        <v>46.016098399204125</v>
      </c>
      <c r="EJ82" s="40">
        <f>+(EJ23+EK23+EL23)/SUM(EI23:ET23)*100</f>
        <v>37.8221940851949</v>
      </c>
      <c r="EO82" s="40">
        <f>(EM23+EO23+EP23)/SUM(EI23:ET23)*100</f>
        <v>14.325766482771096</v>
      </c>
      <c r="EV82" s="40">
        <f>(EU23+EV23)/SUM(EU23:EY23)*100</f>
        <v>85.01560168226835</v>
      </c>
      <c r="FA82" s="40">
        <f>FA23/SUM(EU23:EY23)*100</f>
        <v>8.329941663274996</v>
      </c>
      <c r="FB82" s="40">
        <f>FB23/SUM(FB23:FE23)*100</f>
        <v>40.733621656255</v>
      </c>
    </row>
    <row r="83" spans="2:158" ht="12">
      <c r="B83" t="s">
        <v>10</v>
      </c>
      <c r="D83" s="40">
        <f t="shared" si="0"/>
        <v>7.058746885128422</v>
      </c>
      <c r="E83" s="40">
        <f t="shared" si="1"/>
        <v>8.825876642942067</v>
      </c>
      <c r="F83" s="40">
        <f t="shared" si="2"/>
        <v>4.040130946758091</v>
      </c>
      <c r="G83" s="40">
        <f t="shared" si="3"/>
        <v>23.100050489421655</v>
      </c>
      <c r="H83" s="40">
        <f t="shared" si="4"/>
        <v>30.555220769067898</v>
      </c>
      <c r="I83" s="40">
        <f t="shared" si="5"/>
        <v>17.654033453313573</v>
      </c>
      <c r="J83" s="40">
        <f t="shared" si="6"/>
        <v>4.708545741787326</v>
      </c>
      <c r="K83" s="40">
        <f t="shared" si="7"/>
        <v>2.8544438834508705</v>
      </c>
      <c r="L83" s="40">
        <f t="shared" si="8"/>
        <v>1.2029511881300998</v>
      </c>
      <c r="P83" s="40">
        <f t="shared" si="9"/>
        <v>65.90064534169261</v>
      </c>
      <c r="S83" s="40">
        <f t="shared" si="10"/>
        <v>3.976541056829805</v>
      </c>
      <c r="AE83" s="40">
        <f t="shared" si="11"/>
        <v>6.060861502149541</v>
      </c>
      <c r="AJ83" s="40">
        <f t="shared" si="12"/>
        <v>15.525737012713325</v>
      </c>
      <c r="BB83" s="40">
        <f t="shared" si="13"/>
        <v>28.592973826935292</v>
      </c>
      <c r="BM83" s="40">
        <f t="shared" si="14"/>
        <v>15.538363817000278</v>
      </c>
      <c r="BN83" s="40">
        <f t="shared" si="15"/>
        <v>35.36637404517989</v>
      </c>
      <c r="BR83" s="40">
        <f t="shared" si="16"/>
        <v>52.96177462173651</v>
      </c>
      <c r="CE83" s="40">
        <f t="shared" si="17"/>
        <v>20.319863900745634</v>
      </c>
      <c r="CF83" s="40">
        <f t="shared" si="18"/>
        <v>31.662234755887287</v>
      </c>
      <c r="CK83" s="40">
        <f t="shared" si="19"/>
        <v>70.81914976615079</v>
      </c>
      <c r="DF83" s="40">
        <f>DF24/SUM(FB24:FE24)*100</f>
        <v>3.8523139172216134</v>
      </c>
      <c r="DZ83" s="40">
        <f>(DZ24+EA24)/SUM(DZ24:EH24)*100</f>
        <v>51.06700118669749</v>
      </c>
      <c r="EJ83" s="40">
        <f>+(EJ24+EK24+EL24)/SUM(EI24:ET24)*100</f>
        <v>45.02962637507032</v>
      </c>
      <c r="EO83" s="40">
        <f>(EM24+EO24+EP24)/SUM(EI24:ET24)*100</f>
        <v>11.294157260001725</v>
      </c>
      <c r="EV83" s="40">
        <f>(EU24+EV24)/SUM(EU24:EY24)*100</f>
        <v>87.3411619081744</v>
      </c>
      <c r="FA83" s="40">
        <f>FA24/SUM(EU24:EY24)*100</f>
        <v>6.509878011042525</v>
      </c>
      <c r="FB83" s="40">
        <f>FB24/SUM(FB24:FE24)*100</f>
        <v>45.322737618109784</v>
      </c>
    </row>
    <row r="84" ht="12">
      <c r="DZ84" s="40"/>
    </row>
    <row r="85" ht="12">
      <c r="DZ85" s="40"/>
    </row>
  </sheetData>
  <sheetProtection password="9A1A" sheet="1" objects="1" scenarios="1"/>
  <printOptions/>
  <pageMargins left="0.75" right="0.75" top="1" bottom="1" header="0.5" footer="0.5"/>
  <pageSetup horizontalDpi="600" verticalDpi="600" orientation="landscape" paperSize="8" r:id="rId1"/>
  <ignoredErrors>
    <ignoredError sqref="AE64:AE82 D63 D83 AE63 AE83 D64:D82 L64:L83 H63 L63 E64:G83 I64:K83 H64:H83 AJ64:AJ83 BR64:BR83 CE63 BR63 AJ63 I63:K63 E63:G63 CE64:CE83 CF63:CF83 DZ63:DZ83 EJ63:EJ83 EO63:EO83 FB63:FB83 EV63:EV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 Level Key Statistics Analysis</dc:title>
  <dc:subject/>
  <dc:creator>Wandsworth Council</dc:creator>
  <cp:keywords/>
  <dc:description/>
  <cp:lastModifiedBy>Liz Carey</cp:lastModifiedBy>
  <cp:lastPrinted>2013-02-11T17:34:15Z</cp:lastPrinted>
  <dcterms:created xsi:type="dcterms:W3CDTF">2012-03-05T09:52:59Z</dcterms:created>
  <dcterms:modified xsi:type="dcterms:W3CDTF">2013-02-12T14:50:23Z</dcterms:modified>
  <cp:category/>
  <cp:version/>
  <cp:contentType/>
  <cp:contentStatus/>
</cp:coreProperties>
</file>