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5320" windowHeight="15870" activeTab="2"/>
  </bookViews>
  <sheets>
    <sheet name="Index" sheetId="1" r:id="rId1"/>
    <sheet name="Economic Activity (1)" sheetId="2" r:id="rId2"/>
    <sheet name="Economic Activity (2)" sheetId="3" r:id="rId3"/>
  </sheets>
  <definedNames>
    <definedName name="_xlnm.Print_Area" localSheetId="1">'Economic Activity (1)'!$A$1:$HC$59</definedName>
    <definedName name="_xlnm.Print_Area" localSheetId="2">'Economic Activity (2)'!$A$1:$DW$58</definedName>
    <definedName name="_xlnm.Print_Area" localSheetId="0">'Index'!$A$1:$C$40</definedName>
  </definedNames>
  <calcPr fullCalcOnLoad="1"/>
</workbook>
</file>

<file path=xl/sharedStrings.xml><?xml version="1.0" encoding="utf-8"?>
<sst xmlns="http://schemas.openxmlformats.org/spreadsheetml/2006/main" count="852" uniqueCount="221">
  <si>
    <t>Economically active: Total</t>
  </si>
  <si>
    <t>Economically active: In employment: Total</t>
  </si>
  <si>
    <t>Economically active: In employment: Employee: Total</t>
  </si>
  <si>
    <t>Economically active: In employment: Employee: Part-time</t>
  </si>
  <si>
    <t>Economically active: In employment: Employee: Full-time</t>
  </si>
  <si>
    <t>Economically active: In employment: Self-employed: Total</t>
  </si>
  <si>
    <t>Economically active: In employment: Self-employed: Part-time</t>
  </si>
  <si>
    <t>Economically active: In employment: Self-employed: Full-time</t>
  </si>
  <si>
    <t>Economically active: In employment: Full-time students</t>
  </si>
  <si>
    <t>Economically active: Unemployed: Total</t>
  </si>
  <si>
    <t>Economically active: Unemployed: Unemployed (excluding full-time students)</t>
  </si>
  <si>
    <t>Economically active: Unemployed: Full-time students</t>
  </si>
  <si>
    <t>Economically inactive: Total</t>
  </si>
  <si>
    <t>Economically inactive: Retired</t>
  </si>
  <si>
    <t>Economically inactive: Student (including full-time students)</t>
  </si>
  <si>
    <t>Economically inactive: Looking after home or family</t>
  </si>
  <si>
    <t>Economically inactive: Long-term sick or disabled</t>
  </si>
  <si>
    <t>Economically inactive: Other</t>
  </si>
  <si>
    <t>Total</t>
  </si>
  <si>
    <t>Economic Activity</t>
  </si>
  <si>
    <t>Christian</t>
  </si>
  <si>
    <t>Buddhist</t>
  </si>
  <si>
    <t>Hindu</t>
  </si>
  <si>
    <t>Jewish</t>
  </si>
  <si>
    <t>Muslim</t>
  </si>
  <si>
    <t>Sikh</t>
  </si>
  <si>
    <t>No religion</t>
  </si>
  <si>
    <t xml:space="preserve">                                                 </t>
  </si>
  <si>
    <t>Religion</t>
  </si>
  <si>
    <t>Other Religion</t>
  </si>
  <si>
    <t>Religion Not Stated</t>
  </si>
  <si>
    <t>2011 Census Data</t>
  </si>
  <si>
    <t>Source: Office for National Statistics   © Crown Copyright 2013</t>
  </si>
  <si>
    <t>Table DC6205EW -  All usual residents aged 16 and over</t>
  </si>
  <si>
    <t xml:space="preserve">Economic Activity by Religion (Wandsworth) </t>
  </si>
  <si>
    <t>Economic Activity by Religion (Wandsworth)  - Column Percentages</t>
  </si>
  <si>
    <t>Total (not sum)</t>
  </si>
  <si>
    <t>16 to 24</t>
  </si>
  <si>
    <t>Age</t>
  </si>
  <si>
    <t>Very good or good health</t>
  </si>
  <si>
    <t>Fair health</t>
  </si>
  <si>
    <t>Bad or very bad health</t>
  </si>
  <si>
    <t>Economic Activity by General Health (Wandsworth)</t>
  </si>
  <si>
    <t>General Health</t>
  </si>
  <si>
    <t>25 to 49</t>
  </si>
  <si>
    <t>50+</t>
  </si>
  <si>
    <t>Economic Activity by Age (Wandsworth)</t>
  </si>
  <si>
    <t>Table DC6201EWa -  All usual residents aged 16 and over</t>
  </si>
  <si>
    <t>Provides no unpaid care</t>
  </si>
  <si>
    <t>Provides unpaid care: Total</t>
  </si>
  <si>
    <t>Economic Activity by Unpaid Care (Wandsworth)</t>
  </si>
  <si>
    <t xml:space="preserve">1 to 19 </t>
  </si>
  <si>
    <t xml:space="preserve">20 to 49 </t>
  </si>
  <si>
    <t>Hours of Unpaid Care Provided</t>
  </si>
  <si>
    <t>Economic Activity by Unpaid Care (Wandsworth) - Column Percentages</t>
  </si>
  <si>
    <t>Day-to-day activities limited a lot</t>
  </si>
  <si>
    <t>Day-to-day activities limited a little</t>
  </si>
  <si>
    <t>Day-to-day activities not limited</t>
  </si>
  <si>
    <t>Economically active: In employment: Employee: Part-time: 15 hours or less worked</t>
  </si>
  <si>
    <t>Economically active: In employment: Employee: Part-time: 16 to 30 hours worked</t>
  </si>
  <si>
    <t>Economically active: In employment: Employee: Full-time: 31 to 48 hours worked</t>
  </si>
  <si>
    <t>Economically active: In employment: Employee: Full-time: 49 or more hours worked</t>
  </si>
  <si>
    <t>Economically active: In employment: Self-employed: Part-time: 15 hours or less worked</t>
  </si>
  <si>
    <t>Economically active: In employment: Self-employed: Part-time: 16 to 30 hours worked</t>
  </si>
  <si>
    <t>Economically active: In employment: Self-employed: Full-time: 31 to 48 hours worked</t>
  </si>
  <si>
    <t>Economically active: In employment: Self-employed: Full-time: 49 or more hours worked</t>
  </si>
  <si>
    <t>Economically active: In employment: Full-time students: Total</t>
  </si>
  <si>
    <t>Economically active: In employment: Full-time students: Part-time: 15 hours or less worked</t>
  </si>
  <si>
    <t>Economically active: In employment: Full-time students: Part-time: 16 to 30 hours worked</t>
  </si>
  <si>
    <t>Economically active: In employment: Full-time students: Full-time: 31 to 48 hours worked</t>
  </si>
  <si>
    <t>Economically active: In employment: Full-time students: Full-time: 49 or more hours worked</t>
  </si>
  <si>
    <t>Health</t>
  </si>
  <si>
    <t>Table DC6302EW -  All usual residents aged 16 and over</t>
  </si>
  <si>
    <t>Economic Activity by Hours Worked by Disability (Wandsworth)</t>
  </si>
  <si>
    <t>Economic Activity by Hours Worked by Disability (Wandsworth) - Column Percentages</t>
  </si>
  <si>
    <t>Ethnic Group</t>
  </si>
  <si>
    <t>Economic Activity by Ethnic Group (Wandsworth)</t>
  </si>
  <si>
    <t>Table DC6201EW -  All usual residents aged 16 and over</t>
  </si>
  <si>
    <t>Economic Activity by Ethnic Group (Wandsworth) - Column Percentages</t>
  </si>
  <si>
    <t>Country of Birth</t>
  </si>
  <si>
    <t>Antarctica and Oceania (including Australasia)</t>
  </si>
  <si>
    <t>Economic Activity by Country of Birth (Wandsworth)</t>
  </si>
  <si>
    <t>Table DC6203EW -  All usual residents aged 16 and over</t>
  </si>
  <si>
    <t>Table DC6204EW -  All usual residents aged 16 and over</t>
  </si>
  <si>
    <t>Economic Activity by Passports Held (Wandsworth)</t>
  </si>
  <si>
    <t>Total ( not sum)</t>
  </si>
  <si>
    <t>Economic Activity by Passports Held (Wandsworth) - Column Percentages</t>
  </si>
  <si>
    <t xml:space="preserve">Economic Activity </t>
  </si>
  <si>
    <t>Economic Activity by Country of Birth (Wandsworth) - Column Percentages</t>
  </si>
  <si>
    <t>Economically Active</t>
  </si>
  <si>
    <t>Employee</t>
  </si>
  <si>
    <t>Self-employed</t>
  </si>
  <si>
    <t>Unemployed</t>
  </si>
  <si>
    <t>Economically Inactive</t>
  </si>
  <si>
    <t>Retired</t>
  </si>
  <si>
    <t>Student</t>
  </si>
  <si>
    <t>Looking after home or family</t>
  </si>
  <si>
    <t>Other</t>
  </si>
  <si>
    <t>Long-term sick or disabled</t>
  </si>
  <si>
    <t>Ireland</t>
  </si>
  <si>
    <t>Africa</t>
  </si>
  <si>
    <t>North Africa</t>
  </si>
  <si>
    <t>Africa not specified</t>
  </si>
  <si>
    <t xml:space="preserve">Middle East &amp; Asia </t>
  </si>
  <si>
    <t>Middle East</t>
  </si>
  <si>
    <t>Eastern Asia</t>
  </si>
  <si>
    <t>Southern Asia</t>
  </si>
  <si>
    <t>Central Asia</t>
  </si>
  <si>
    <t>The Americas and the Caribbean</t>
  </si>
  <si>
    <t>North America and the Caribbean</t>
  </si>
  <si>
    <t>Central and South America</t>
  </si>
  <si>
    <t>United Kingdom</t>
  </si>
  <si>
    <t>Europe</t>
  </si>
  <si>
    <t>Other Europe</t>
  </si>
  <si>
    <t>South-East Asia</t>
  </si>
  <si>
    <t>Central &amp; Western Africa</t>
  </si>
  <si>
    <t>South &amp; Eastern Africa</t>
  </si>
  <si>
    <t xml:space="preserve">Student </t>
  </si>
  <si>
    <t>Student (Active)</t>
  </si>
  <si>
    <t>Student (Inactive)</t>
  </si>
  <si>
    <t>Passports Held</t>
  </si>
  <si>
    <t>No Passport Held</t>
  </si>
  <si>
    <t>White</t>
  </si>
  <si>
    <t>Irish</t>
  </si>
  <si>
    <t>Gypsy or Irish Traveller</t>
  </si>
  <si>
    <t>Other White</t>
  </si>
  <si>
    <t>Mixed/multiple ethnic group</t>
  </si>
  <si>
    <t>White and Black Caribbean</t>
  </si>
  <si>
    <t>White and Black African</t>
  </si>
  <si>
    <t>White and Asian</t>
  </si>
  <si>
    <t>Other Mixed</t>
  </si>
  <si>
    <t>Asian/Asian British</t>
  </si>
  <si>
    <t>Indian</t>
  </si>
  <si>
    <t>Pakistani</t>
  </si>
  <si>
    <t>Bangladeshi</t>
  </si>
  <si>
    <t>Chinese</t>
  </si>
  <si>
    <t>Other Asian</t>
  </si>
  <si>
    <t>African</t>
  </si>
  <si>
    <t>Caribbean</t>
  </si>
  <si>
    <t>Other Black</t>
  </si>
  <si>
    <t>Other ethnic group</t>
  </si>
  <si>
    <t>Arab</t>
  </si>
  <si>
    <t>Any other ethnic group</t>
  </si>
  <si>
    <t>Table DC6301EWb -  All usual residents aged 16 and over</t>
  </si>
  <si>
    <t>Table DC6301EWb-  All usual residents aged 16 and over</t>
  </si>
  <si>
    <t>Table DC6301EWa -  All usual residents aged 16 and over</t>
  </si>
  <si>
    <t>Table DC6101EW - All Household Reference Persons aged 16 and over</t>
  </si>
  <si>
    <t>L17 Not classifiable for other reasons</t>
  </si>
  <si>
    <t>L15 Full-time students</t>
  </si>
  <si>
    <t>Not classified</t>
  </si>
  <si>
    <t>L14.2 Long-term unemployed</t>
  </si>
  <si>
    <t>L14.1 Never worked</t>
  </si>
  <si>
    <t>8. Never worked and long-term unemployed</t>
  </si>
  <si>
    <t>7. Routine occupations</t>
  </si>
  <si>
    <t>6. Semi-routine occupations</t>
  </si>
  <si>
    <t>5. Lower supervisory and technical occupations</t>
  </si>
  <si>
    <t>4. Small employers and own account workers</t>
  </si>
  <si>
    <t>3. Intermediate occupations</t>
  </si>
  <si>
    <t>2. Lower managerial, administrative and professional occupations</t>
  </si>
  <si>
    <t>1.2 Higher professional occupations</t>
  </si>
  <si>
    <t>1.1 Large employers and higher managerial and administrative occupations</t>
  </si>
  <si>
    <t>1. Higher managerial, administrative and professional occupations</t>
  </si>
  <si>
    <t>75+</t>
  </si>
  <si>
    <t>65 to 74</t>
  </si>
  <si>
    <t>50 to 64</t>
  </si>
  <si>
    <t>35 to 49</t>
  </si>
  <si>
    <t>25 to 34</t>
  </si>
  <si>
    <t>NS-SeC by Age (Wandsworth) - Column Percentages</t>
  </si>
  <si>
    <t>NS-SeC by Age (Wandsworth)</t>
  </si>
  <si>
    <t>Black/African/Caribbean</t>
  </si>
  <si>
    <t>British</t>
  </si>
  <si>
    <t>Page</t>
  </si>
  <si>
    <t>Economic Activity - Index</t>
  </si>
  <si>
    <t>Economic Activity (1)</t>
  </si>
  <si>
    <t>DC6205EW</t>
  </si>
  <si>
    <t>Economic Activity by Religion (Wandsworth) - Column Percentages</t>
  </si>
  <si>
    <t xml:space="preserve">Chart: Economic Activity by Religion (Wandsworth) </t>
  </si>
  <si>
    <t>DC6301EWb</t>
  </si>
  <si>
    <t>Chart: Economic Activity by General Health (Wandsworth)</t>
  </si>
  <si>
    <t>DC6201EWa</t>
  </si>
  <si>
    <t>Chart: Economic Activity by Age (Wandsworth)</t>
  </si>
  <si>
    <t>DC6301EWa</t>
  </si>
  <si>
    <t>Chart: Economic Activity by Unpaid Care (Wandsworth)</t>
  </si>
  <si>
    <t>DC6302EW</t>
  </si>
  <si>
    <t>Chart: Economic Activity by Hours Worked by Disability (Wandsworth)</t>
  </si>
  <si>
    <t>DC6203EW</t>
  </si>
  <si>
    <t>Chart: Economic Activity by Country of Birth (Wandsworth)</t>
  </si>
  <si>
    <t>Economic Activity (2)</t>
  </si>
  <si>
    <t>DC6204EW</t>
  </si>
  <si>
    <t>Charts: Economic Activity by Passports Held (Wandsworth)</t>
  </si>
  <si>
    <t>DC6201EW</t>
  </si>
  <si>
    <t>Charts: Economic Activity by Ethnic Group (Wandsworth)</t>
  </si>
  <si>
    <t>DC6101EW</t>
  </si>
  <si>
    <t>Chart: NS-SeC by Age (Wandsworth)</t>
  </si>
  <si>
    <t>Economic Activity by Disability (Wandsworth) - Column Percentages</t>
  </si>
  <si>
    <t>Economic Activity by Disability (Wandsworth)</t>
  </si>
  <si>
    <t>Economic Activity by Passports Held (Wandsworth) -  Row Percentages</t>
  </si>
  <si>
    <t>Couple family: Total</t>
  </si>
  <si>
    <t>Couple family: Both parents working</t>
  </si>
  <si>
    <t>Couple family: One parent working</t>
  </si>
  <si>
    <t>Couple family: No parents working</t>
  </si>
  <si>
    <t>Lone parent family: Total</t>
  </si>
  <si>
    <t>Lone parent family: Parent working</t>
  </si>
  <si>
    <t>Lone parent family: Parent not working</t>
  </si>
  <si>
    <t>Economically active: In employment: Employee: Part-time (including full-time students)</t>
  </si>
  <si>
    <t>Economically active: In employment: Employee: Full-time (including full-time students)</t>
  </si>
  <si>
    <t>Economically active: In employment: Self-employed: Part-time (including full-time students)</t>
  </si>
  <si>
    <t>Economically active: In employment: Self-employed: Full-time (including full-time students)</t>
  </si>
  <si>
    <t>Economically active: Unemployed (including full-time students)</t>
  </si>
  <si>
    <t>Family Status by Number of Workers in Generation 1 of Family</t>
  </si>
  <si>
    <t xml:space="preserve">Table DC1601EWla -  All parents aged 16 and over with dependent children
</t>
  </si>
  <si>
    <t>Family Status by Number of Parents Working by Economic Activity (Wandsworth)</t>
  </si>
  <si>
    <t>Family Status by Number of Parents Working by Economic Activity (Wandsworth) - Column Percentages</t>
  </si>
  <si>
    <t>Family Status by Number of Parents Working by Economic Activity (Wandsworth) - Row Percentages</t>
  </si>
  <si>
    <t>Economic Activity by General Health (Wandsworth) - Row Percentages</t>
  </si>
  <si>
    <t>Economic Activity by Age (Wandsworth) - Row Percentages</t>
  </si>
  <si>
    <t xml:space="preserve">NS-SeC by Age (Wandsworth) </t>
  </si>
  <si>
    <t>Economic Activity by Ethnic Group (Wandsworth) - Row Percentages</t>
  </si>
  <si>
    <t>DC1601EWla</t>
  </si>
  <si>
    <t>Chart: Family Status by Number of Parents Working by Economic Activity (Wandsworth)</t>
  </si>
  <si>
    <t>Economic Activity by Passports Held (Wandsworth) - Row Percentages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</si>
</sst>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\ #,##0.00\ \);_(* &quot;-&quot;??_);_(\ @_ \)"/>
    <numFmt numFmtId="165" formatCode="_(* #,##0_);_(* \(\ #,##0\ \);_(* &quot;-&quot;_);_(\ @_ \)"/>
    <numFmt numFmtId="166" formatCode="_(&quot;$&quot;* #,##0.00_);_(&quot;$&quot;* \(\ #,##0.00\ \);_(&quot;$&quot;* &quot;-&quot;??_);_(\ @_ \)"/>
    <numFmt numFmtId="167" formatCode="_(&quot;$&quot;* #,##0_);_(&quot;$&quot;* \(\ #,##0\ \);_(&quot;$&quot;* &quot;-&quot;_);_(\ @_ \)"/>
    <numFmt numFmtId="168" formatCode="0.0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8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alibri"/>
      <family val="2"/>
    </font>
    <font>
      <sz val="8"/>
      <name val="Arial"/>
      <family val="2"/>
    </font>
    <font>
      <sz val="14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u val="single"/>
      <sz val="16"/>
      <color indexed="12"/>
      <name val="Calibri"/>
      <family val="2"/>
    </font>
    <font>
      <b/>
      <u val="single"/>
      <sz val="16"/>
      <name val="Calibri"/>
      <family val="2"/>
    </font>
    <font>
      <sz val="1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b/>
      <u val="single"/>
      <sz val="15.5"/>
      <color indexed="8"/>
      <name val="Arial"/>
      <family val="2"/>
    </font>
    <font>
      <sz val="11"/>
      <color indexed="8"/>
      <name val="Arial"/>
      <family val="2"/>
    </font>
    <font>
      <sz val="11.5"/>
      <color indexed="8"/>
      <name val="Arial"/>
      <family val="2"/>
    </font>
    <font>
      <b/>
      <u val="single"/>
      <sz val="12"/>
      <color indexed="8"/>
      <name val="Arial"/>
      <family val="2"/>
    </font>
    <font>
      <sz val="10.1"/>
      <color indexed="8"/>
      <name val="Arial"/>
      <family val="2"/>
    </font>
    <font>
      <sz val="19.25"/>
      <color indexed="8"/>
      <name val="Arial"/>
      <family val="2"/>
    </font>
    <font>
      <b/>
      <sz val="19.25"/>
      <color indexed="8"/>
      <name val="Arial"/>
      <family val="2"/>
    </font>
    <font>
      <b/>
      <u val="single"/>
      <sz val="23.25"/>
      <color indexed="8"/>
      <name val="Arial"/>
      <family val="2"/>
    </font>
    <font>
      <sz val="17.7"/>
      <color indexed="8"/>
      <name val="Arial"/>
      <family val="2"/>
    </font>
    <font>
      <sz val="19"/>
      <color indexed="8"/>
      <name val="Arial"/>
      <family val="2"/>
    </font>
    <font>
      <sz val="16"/>
      <color indexed="8"/>
      <name val="Arial"/>
      <family val="2"/>
    </font>
    <font>
      <b/>
      <u val="single"/>
      <sz val="23"/>
      <color indexed="8"/>
      <name val="Arial"/>
      <family val="2"/>
    </font>
    <font>
      <sz val="17.45"/>
      <color indexed="8"/>
      <name val="Arial"/>
      <family val="2"/>
    </font>
    <font>
      <sz val="19.5"/>
      <color indexed="8"/>
      <name val="Arial"/>
      <family val="2"/>
    </font>
    <font>
      <sz val="14"/>
      <color indexed="8"/>
      <name val="Arial"/>
      <family val="2"/>
    </font>
    <font>
      <b/>
      <u val="single"/>
      <sz val="23.5"/>
      <color indexed="8"/>
      <name val="Arial"/>
      <family val="2"/>
    </font>
    <font>
      <sz val="17.9"/>
      <color indexed="8"/>
      <name val="Arial"/>
      <family val="2"/>
    </font>
    <font>
      <sz val="17"/>
      <color indexed="8"/>
      <name val="Arial"/>
      <family val="2"/>
    </font>
    <font>
      <sz val="9.25"/>
      <color indexed="8"/>
      <name val="Arial"/>
      <family val="2"/>
    </font>
    <font>
      <b/>
      <u val="single"/>
      <sz val="20.25"/>
      <color indexed="8"/>
      <name val="Arial"/>
      <family val="2"/>
    </font>
    <font>
      <sz val="15.6"/>
      <color indexed="8"/>
      <name val="Arial"/>
      <family val="2"/>
    </font>
    <font>
      <sz val="8.5"/>
      <color indexed="8"/>
      <name val="Arial"/>
      <family val="2"/>
    </font>
    <font>
      <b/>
      <u val="single"/>
      <sz val="11"/>
      <color indexed="8"/>
      <name val="Arial"/>
      <family val="2"/>
    </font>
    <font>
      <sz val="7.8"/>
      <color indexed="8"/>
      <name val="Arial"/>
      <family val="2"/>
    </font>
    <font>
      <b/>
      <u val="single"/>
      <sz val="15"/>
      <color indexed="8"/>
      <name val="Arial"/>
      <family val="2"/>
    </font>
    <font>
      <sz val="10"/>
      <color indexed="8"/>
      <name val="Arial"/>
      <family val="2"/>
    </font>
    <font>
      <b/>
      <u val="single"/>
      <sz val="16"/>
      <color indexed="8"/>
      <name val="Arial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7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0" fontId="0" fillId="0" borderId="0">
      <alignment/>
      <protection/>
    </xf>
  </cellStyleXfs>
  <cellXfs count="25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56" applyAlignment="1" applyProtection="1">
      <alignment/>
      <protection/>
    </xf>
    <xf numFmtId="0" fontId="1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69" fontId="12" fillId="0" borderId="0" xfId="0" applyNumberFormat="1" applyFont="1" applyFill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3" fontId="14" fillId="0" borderId="0" xfId="0" applyNumberFormat="1" applyFont="1" applyFill="1" applyBorder="1" applyAlignment="1">
      <alignment horizontal="right"/>
    </xf>
    <xf numFmtId="0" fontId="0" fillId="33" borderId="11" xfId="0" applyFill="1" applyBorder="1" applyAlignment="1">
      <alignment/>
    </xf>
    <xf numFmtId="3" fontId="12" fillId="0" borderId="10" xfId="0" applyNumberFormat="1" applyFont="1" applyBorder="1" applyAlignment="1">
      <alignment/>
    </xf>
    <xf numFmtId="0" fontId="0" fillId="33" borderId="12" xfId="0" applyFill="1" applyBorder="1" applyAlignment="1">
      <alignment/>
    </xf>
    <xf numFmtId="169" fontId="12" fillId="0" borderId="10" xfId="0" applyNumberFormat="1" applyFont="1" applyBorder="1" applyAlignment="1">
      <alignment horizontal="right" vertical="center"/>
    </xf>
    <xf numFmtId="169" fontId="12" fillId="0" borderId="1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3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2" fillId="0" borderId="14" xfId="0" applyFont="1" applyBorder="1" applyAlignment="1">
      <alignment/>
    </xf>
    <xf numFmtId="3" fontId="11" fillId="0" borderId="10" xfId="0" applyNumberFormat="1" applyFont="1" applyBorder="1" applyAlignment="1">
      <alignment/>
    </xf>
    <xf numFmtId="169" fontId="11" fillId="0" borderId="10" xfId="0" applyNumberFormat="1" applyFont="1" applyBorder="1" applyAlignment="1">
      <alignment/>
    </xf>
    <xf numFmtId="0" fontId="11" fillId="33" borderId="11" xfId="0" applyFont="1" applyFill="1" applyBorder="1" applyAlignment="1">
      <alignment/>
    </xf>
    <xf numFmtId="3" fontId="11" fillId="0" borderId="14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12" fillId="0" borderId="0" xfId="64" applyFont="1" applyFill="1" applyBorder="1" applyAlignment="1">
      <alignment horizontal="left" vertical="top" wrapText="1"/>
      <protection/>
    </xf>
    <xf numFmtId="0" fontId="12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65" applyFont="1" applyBorder="1" applyAlignment="1">
      <alignment horizontal="left" vertical="center"/>
      <protection/>
    </xf>
    <xf numFmtId="0" fontId="0" fillId="0" borderId="0" xfId="54" applyAlignment="1">
      <alignment horizontal="left" vertical="center" wrapText="1"/>
      <protection/>
    </xf>
    <xf numFmtId="0" fontId="0" fillId="0" borderId="0" xfId="54" applyAlignment="1">
      <alignment horizontal="center" vertical="center" wrapText="1"/>
      <protection/>
    </xf>
    <xf numFmtId="0" fontId="0" fillId="33" borderId="13" xfId="0" applyFill="1" applyBorder="1" applyAlignment="1">
      <alignment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6" fillId="0" borderId="0" xfId="65" applyFont="1" applyBorder="1" applyAlignment="1">
      <alignment horizontal="left" vertical="center"/>
      <protection/>
    </xf>
    <xf numFmtId="0" fontId="11" fillId="0" borderId="10" xfId="64" applyFont="1" applyFill="1" applyBorder="1" applyAlignment="1">
      <alignment horizontal="left" vertical="center"/>
      <protection/>
    </xf>
    <xf numFmtId="0" fontId="12" fillId="0" borderId="10" xfId="64" applyFont="1" applyBorder="1" applyAlignment="1">
      <alignment horizontal="left" vertical="center"/>
      <protection/>
    </xf>
    <xf numFmtId="169" fontId="12" fillId="34" borderId="10" xfId="0" applyNumberFormat="1" applyFont="1" applyFill="1" applyBorder="1" applyAlignment="1">
      <alignment horizontal="right" vertical="center"/>
    </xf>
    <xf numFmtId="0" fontId="12" fillId="34" borderId="10" xfId="64" applyFont="1" applyFill="1" applyBorder="1" applyAlignment="1">
      <alignment horizontal="left" vertical="center"/>
      <protection/>
    </xf>
    <xf numFmtId="0" fontId="11" fillId="33" borderId="14" xfId="54" applyFont="1" applyFill="1" applyBorder="1" applyAlignment="1">
      <alignment horizontal="center" vertical="center" wrapText="1"/>
      <protection/>
    </xf>
    <xf numFmtId="0" fontId="18" fillId="33" borderId="15" xfId="54" applyFont="1" applyFill="1" applyBorder="1" applyAlignment="1">
      <alignment horizontal="center" vertical="center" wrapText="1"/>
      <protection/>
    </xf>
    <xf numFmtId="0" fontId="18" fillId="33" borderId="10" xfId="54" applyFont="1" applyFill="1" applyBorder="1" applyAlignment="1">
      <alignment horizontal="center" vertical="center" wrapText="1"/>
      <protection/>
    </xf>
    <xf numFmtId="0" fontId="11" fillId="33" borderId="15" xfId="0" applyFont="1" applyFill="1" applyBorder="1" applyAlignment="1">
      <alignment/>
    </xf>
    <xf numFmtId="3" fontId="11" fillId="0" borderId="14" xfId="0" applyNumberFormat="1" applyFont="1" applyFill="1" applyBorder="1" applyAlignment="1">
      <alignment/>
    </xf>
    <xf numFmtId="0" fontId="11" fillId="33" borderId="10" xfId="64" applyFont="1" applyFill="1" applyBorder="1" applyAlignment="1">
      <alignment horizontal="center" vertical="center"/>
      <protection/>
    </xf>
    <xf numFmtId="0" fontId="11" fillId="33" borderId="15" xfId="64" applyFont="1" applyFill="1" applyBorder="1" applyAlignment="1">
      <alignment horizontal="center" vertical="center"/>
      <protection/>
    </xf>
    <xf numFmtId="3" fontId="11" fillId="34" borderId="14" xfId="0" applyNumberFormat="1" applyFont="1" applyFill="1" applyBorder="1" applyAlignment="1">
      <alignment/>
    </xf>
    <xf numFmtId="3" fontId="12" fillId="34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33" borderId="12" xfId="54" applyFont="1" applyFill="1" applyBorder="1" applyAlignment="1">
      <alignment horizontal="left" vertical="top" wrapText="1"/>
      <protection/>
    </xf>
    <xf numFmtId="0" fontId="11" fillId="33" borderId="16" xfId="0" applyFont="1" applyFill="1" applyBorder="1" applyAlignment="1">
      <alignment horizontal="center"/>
    </xf>
    <xf numFmtId="0" fontId="12" fillId="33" borderId="11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0" fontId="11" fillId="33" borderId="14" xfId="54" applyFont="1" applyFill="1" applyBorder="1" applyAlignment="1">
      <alignment horizontal="left" vertical="top" wrapText="1"/>
      <protection/>
    </xf>
    <xf numFmtId="0" fontId="11" fillId="33" borderId="13" xfId="64" applyFont="1" applyFill="1" applyBorder="1" applyAlignment="1">
      <alignment horizontal="center" vertical="center"/>
      <protection/>
    </xf>
    <xf numFmtId="0" fontId="11" fillId="33" borderId="14" xfId="64" applyFont="1" applyFill="1" applyBorder="1" applyAlignment="1">
      <alignment horizontal="center" vertical="center"/>
      <protection/>
    </xf>
    <xf numFmtId="0" fontId="12" fillId="34" borderId="14" xfId="64" applyFont="1" applyFill="1" applyBorder="1" applyAlignment="1">
      <alignment horizontal="left" vertical="center"/>
      <protection/>
    </xf>
    <xf numFmtId="3" fontId="12" fillId="34" borderId="15" xfId="0" applyNumberFormat="1" applyFont="1" applyFill="1" applyBorder="1" applyAlignment="1">
      <alignment horizontal="right" vertical="center"/>
    </xf>
    <xf numFmtId="3" fontId="11" fillId="34" borderId="14" xfId="0" applyNumberFormat="1" applyFont="1" applyFill="1" applyBorder="1" applyAlignment="1">
      <alignment horizontal="right" vertical="center"/>
    </xf>
    <xf numFmtId="3" fontId="12" fillId="35" borderId="10" xfId="0" applyNumberFormat="1" applyFont="1" applyFill="1" applyBorder="1" applyAlignment="1">
      <alignment horizontal="right" vertical="center"/>
    </xf>
    <xf numFmtId="3" fontId="12" fillId="35" borderId="15" xfId="0" applyNumberFormat="1" applyFont="1" applyFill="1" applyBorder="1" applyAlignment="1">
      <alignment horizontal="right" vertical="center"/>
    </xf>
    <xf numFmtId="3" fontId="11" fillId="35" borderId="10" xfId="0" applyNumberFormat="1" applyFont="1" applyFill="1" applyBorder="1" applyAlignment="1">
      <alignment horizontal="right" vertical="center"/>
    </xf>
    <xf numFmtId="0" fontId="12" fillId="36" borderId="10" xfId="64" applyFont="1" applyFill="1" applyBorder="1" applyAlignment="1">
      <alignment horizontal="left" vertical="center"/>
      <protection/>
    </xf>
    <xf numFmtId="3" fontId="12" fillId="36" borderId="10" xfId="0" applyNumberFormat="1" applyFont="1" applyFill="1" applyBorder="1" applyAlignment="1">
      <alignment horizontal="right" vertical="center"/>
    </xf>
    <xf numFmtId="3" fontId="12" fillId="36" borderId="15" xfId="0" applyNumberFormat="1" applyFont="1" applyFill="1" applyBorder="1" applyAlignment="1">
      <alignment horizontal="right" vertical="center"/>
    </xf>
    <xf numFmtId="3" fontId="11" fillId="36" borderId="10" xfId="0" applyNumberFormat="1" applyFont="1" applyFill="1" applyBorder="1" applyAlignment="1">
      <alignment horizontal="right" vertical="center"/>
    </xf>
    <xf numFmtId="3" fontId="12" fillId="0" borderId="15" xfId="0" applyNumberFormat="1" applyFont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 vertical="center"/>
    </xf>
    <xf numFmtId="3" fontId="11" fillId="34" borderId="10" xfId="0" applyNumberFormat="1" applyFont="1" applyFill="1" applyBorder="1" applyAlignment="1">
      <alignment horizontal="right" vertical="center"/>
    </xf>
    <xf numFmtId="0" fontId="12" fillId="0" borderId="12" xfId="64" applyFont="1" applyBorder="1" applyAlignment="1">
      <alignment horizontal="left" vertical="center"/>
      <protection/>
    </xf>
    <xf numFmtId="3" fontId="12" fillId="0" borderId="12" xfId="0" applyNumberFormat="1" applyFont="1" applyBorder="1" applyAlignment="1">
      <alignment horizontal="right" vertical="center"/>
    </xf>
    <xf numFmtId="3" fontId="12" fillId="0" borderId="17" xfId="0" applyNumberFormat="1" applyFont="1" applyBorder="1" applyAlignment="1">
      <alignment horizontal="right" vertical="center"/>
    </xf>
    <xf numFmtId="0" fontId="13" fillId="0" borderId="0" xfId="64" applyFont="1" applyBorder="1" applyAlignment="1">
      <alignment horizontal="left" vertical="center"/>
      <protection/>
    </xf>
    <xf numFmtId="168" fontId="12" fillId="34" borderId="10" xfId="0" applyNumberFormat="1" applyFont="1" applyFill="1" applyBorder="1" applyAlignment="1">
      <alignment horizontal="right" vertical="center"/>
    </xf>
    <xf numFmtId="168" fontId="12" fillId="34" borderId="15" xfId="0" applyNumberFormat="1" applyFont="1" applyFill="1" applyBorder="1" applyAlignment="1">
      <alignment horizontal="right" vertical="center"/>
    </xf>
    <xf numFmtId="168" fontId="11" fillId="34" borderId="14" xfId="0" applyNumberFormat="1" applyFont="1" applyFill="1" applyBorder="1" applyAlignment="1">
      <alignment horizontal="right" vertical="center"/>
    </xf>
    <xf numFmtId="168" fontId="11" fillId="35" borderId="10" xfId="0" applyNumberFormat="1" applyFont="1" applyFill="1" applyBorder="1" applyAlignment="1">
      <alignment horizontal="right" vertical="center"/>
    </xf>
    <xf numFmtId="168" fontId="11" fillId="35" borderId="15" xfId="0" applyNumberFormat="1" applyFont="1" applyFill="1" applyBorder="1" applyAlignment="1">
      <alignment horizontal="right" vertical="center"/>
    </xf>
    <xf numFmtId="168" fontId="12" fillId="36" borderId="10" xfId="0" applyNumberFormat="1" applyFont="1" applyFill="1" applyBorder="1" applyAlignment="1">
      <alignment horizontal="right" vertical="center"/>
    </xf>
    <xf numFmtId="168" fontId="12" fillId="36" borderId="15" xfId="0" applyNumberFormat="1" applyFont="1" applyFill="1" applyBorder="1" applyAlignment="1">
      <alignment horizontal="right" vertical="center"/>
    </xf>
    <xf numFmtId="168" fontId="11" fillId="36" borderId="10" xfId="0" applyNumberFormat="1" applyFont="1" applyFill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12" fillId="0" borderId="15" xfId="0" applyNumberFormat="1" applyFont="1" applyBorder="1" applyAlignment="1">
      <alignment horizontal="right" vertical="center"/>
    </xf>
    <xf numFmtId="168" fontId="11" fillId="0" borderId="10" xfId="0" applyNumberFormat="1" applyFont="1" applyBorder="1" applyAlignment="1">
      <alignment horizontal="right" vertical="center"/>
    </xf>
    <xf numFmtId="168" fontId="12" fillId="35" borderId="10" xfId="0" applyNumberFormat="1" applyFont="1" applyFill="1" applyBorder="1" applyAlignment="1">
      <alignment horizontal="right" vertical="center"/>
    </xf>
    <xf numFmtId="168" fontId="12" fillId="35" borderId="15" xfId="0" applyNumberFormat="1" applyFont="1" applyFill="1" applyBorder="1" applyAlignment="1">
      <alignment horizontal="right" vertical="center"/>
    </xf>
    <xf numFmtId="168" fontId="11" fillId="34" borderId="10" xfId="0" applyNumberFormat="1" applyFont="1" applyFill="1" applyBorder="1" applyAlignment="1">
      <alignment horizontal="right" vertical="center"/>
    </xf>
    <xf numFmtId="168" fontId="12" fillId="0" borderId="12" xfId="0" applyNumberFormat="1" applyFont="1" applyBorder="1" applyAlignment="1">
      <alignment horizontal="right" vertical="center"/>
    </xf>
    <xf numFmtId="168" fontId="12" fillId="0" borderId="17" xfId="0" applyNumberFormat="1" applyFont="1" applyBorder="1" applyAlignment="1">
      <alignment horizontal="right" vertical="center"/>
    </xf>
    <xf numFmtId="168" fontId="11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0" fontId="11" fillId="33" borderId="11" xfId="0" applyFont="1" applyFill="1" applyBorder="1" applyAlignment="1">
      <alignment horizontal="center"/>
    </xf>
    <xf numFmtId="0" fontId="12" fillId="33" borderId="14" xfId="0" applyFont="1" applyFill="1" applyBorder="1" applyAlignment="1">
      <alignment vertical="top" wrapText="1"/>
    </xf>
    <xf numFmtId="0" fontId="11" fillId="33" borderId="13" xfId="55" applyFont="1" applyFill="1" applyBorder="1" applyAlignment="1">
      <alignment horizontal="center" vertical="center" wrapText="1"/>
      <protection/>
    </xf>
    <xf numFmtId="0" fontId="11" fillId="33" borderId="10" xfId="55" applyFont="1" applyFill="1" applyBorder="1" applyAlignment="1">
      <alignment horizontal="center" vertical="center" wrapText="1"/>
      <protection/>
    </xf>
    <xf numFmtId="0" fontId="11" fillId="33" borderId="15" xfId="55" applyFont="1" applyFill="1" applyBorder="1" applyAlignment="1">
      <alignment horizontal="center" vertical="center" wrapText="1"/>
      <protection/>
    </xf>
    <xf numFmtId="0" fontId="12" fillId="34" borderId="14" xfId="65" applyFont="1" applyFill="1" applyBorder="1" applyAlignment="1">
      <alignment horizontal="left" vertical="center"/>
      <protection/>
    </xf>
    <xf numFmtId="0" fontId="12" fillId="35" borderId="10" xfId="65" applyFont="1" applyFill="1" applyBorder="1" applyAlignment="1">
      <alignment horizontal="left" vertical="center"/>
      <protection/>
    </xf>
    <xf numFmtId="0" fontId="12" fillId="36" borderId="10" xfId="65" applyFont="1" applyFill="1" applyBorder="1" applyAlignment="1">
      <alignment horizontal="left" vertical="center"/>
      <protection/>
    </xf>
    <xf numFmtId="0" fontId="12" fillId="0" borderId="10" xfId="65" applyFont="1" applyBorder="1" applyAlignment="1">
      <alignment horizontal="left" vertical="center"/>
      <protection/>
    </xf>
    <xf numFmtId="3" fontId="11" fillId="0" borderId="10" xfId="0" applyNumberFormat="1" applyFont="1" applyBorder="1" applyAlignment="1">
      <alignment horizontal="right" vertical="center"/>
    </xf>
    <xf numFmtId="0" fontId="12" fillId="34" borderId="10" xfId="65" applyFont="1" applyFill="1" applyBorder="1" applyAlignment="1">
      <alignment horizontal="left" vertical="center"/>
      <protection/>
    </xf>
    <xf numFmtId="0" fontId="12" fillId="0" borderId="12" xfId="65" applyFont="1" applyBorder="1" applyAlignment="1">
      <alignment horizontal="left" vertical="center"/>
      <protection/>
    </xf>
    <xf numFmtId="0" fontId="11" fillId="0" borderId="10" xfId="64" applyFont="1" applyBorder="1" applyAlignment="1">
      <alignment horizontal="left" vertical="center"/>
      <protection/>
    </xf>
    <xf numFmtId="0" fontId="11" fillId="33" borderId="12" xfId="0" applyFont="1" applyFill="1" applyBorder="1" applyAlignment="1">
      <alignment/>
    </xf>
    <xf numFmtId="0" fontId="19" fillId="33" borderId="14" xfId="0" applyFont="1" applyFill="1" applyBorder="1" applyAlignment="1">
      <alignment/>
    </xf>
    <xf numFmtId="169" fontId="12" fillId="34" borderId="14" xfId="0" applyNumberFormat="1" applyFont="1" applyFill="1" applyBorder="1" applyAlignment="1">
      <alignment horizontal="right" vertical="center"/>
    </xf>
    <xf numFmtId="169" fontId="12" fillId="35" borderId="10" xfId="0" applyNumberFormat="1" applyFont="1" applyFill="1" applyBorder="1" applyAlignment="1">
      <alignment horizontal="right" vertical="center"/>
    </xf>
    <xf numFmtId="169" fontId="12" fillId="36" borderId="10" xfId="0" applyNumberFormat="1" applyFont="1" applyFill="1" applyBorder="1" applyAlignment="1">
      <alignment horizontal="right" vertical="center"/>
    </xf>
    <xf numFmtId="169" fontId="12" fillId="0" borderId="10" xfId="0" applyNumberFormat="1" applyFont="1" applyFill="1" applyBorder="1" applyAlignment="1">
      <alignment horizontal="right" vertical="center"/>
    </xf>
    <xf numFmtId="0" fontId="11" fillId="33" borderId="0" xfId="54" applyFont="1" applyFill="1" applyAlignment="1">
      <alignment horizontal="center" vertical="center" wrapText="1"/>
      <protection/>
    </xf>
    <xf numFmtId="0" fontId="11" fillId="33" borderId="12" xfId="55" applyFont="1" applyFill="1" applyBorder="1" applyAlignment="1">
      <alignment horizontal="center" vertical="center" wrapText="1"/>
      <protection/>
    </xf>
    <xf numFmtId="0" fontId="11" fillId="33" borderId="17" xfId="55" applyFont="1" applyFill="1" applyBorder="1" applyAlignment="1">
      <alignment horizontal="center" vertical="center" wrapText="1"/>
      <protection/>
    </xf>
    <xf numFmtId="0" fontId="12" fillId="35" borderId="12" xfId="65" applyFont="1" applyFill="1" applyBorder="1" applyAlignment="1">
      <alignment horizontal="left" vertical="center"/>
      <protection/>
    </xf>
    <xf numFmtId="0" fontId="12" fillId="0" borderId="14" xfId="65" applyFont="1" applyBorder="1" applyAlignment="1">
      <alignment horizontal="left" vertical="center"/>
      <protection/>
    </xf>
    <xf numFmtId="3" fontId="19" fillId="0" borderId="0" xfId="0" applyNumberFormat="1" applyFont="1" applyAlignment="1">
      <alignment/>
    </xf>
    <xf numFmtId="0" fontId="19" fillId="33" borderId="16" xfId="0" applyFont="1" applyFill="1" applyBorder="1" applyAlignment="1">
      <alignment/>
    </xf>
    <xf numFmtId="0" fontId="19" fillId="33" borderId="12" xfId="0" applyFont="1" applyFill="1" applyBorder="1" applyAlignment="1">
      <alignment/>
    </xf>
    <xf numFmtId="0" fontId="19" fillId="33" borderId="18" xfId="0" applyFont="1" applyFill="1" applyBorder="1" applyAlignment="1">
      <alignment/>
    </xf>
    <xf numFmtId="0" fontId="11" fillId="33" borderId="19" xfId="54" applyFont="1" applyFill="1" applyBorder="1" applyAlignment="1">
      <alignment horizontal="center" vertical="center" wrapText="1"/>
      <protection/>
    </xf>
    <xf numFmtId="0" fontId="11" fillId="33" borderId="20" xfId="54" applyFont="1" applyFill="1" applyBorder="1" applyAlignment="1">
      <alignment horizontal="center" vertical="center" wrapText="1"/>
      <protection/>
    </xf>
    <xf numFmtId="3" fontId="12" fillId="34" borderId="14" xfId="0" applyNumberFormat="1" applyFont="1" applyFill="1" applyBorder="1" applyAlignment="1">
      <alignment horizontal="right" vertical="center"/>
    </xf>
    <xf numFmtId="169" fontId="11" fillId="0" borderId="10" xfId="0" applyNumberFormat="1" applyFont="1" applyBorder="1" applyAlignment="1">
      <alignment horizontal="right" vertical="center"/>
    </xf>
    <xf numFmtId="0" fontId="19" fillId="33" borderId="11" xfId="0" applyFont="1" applyFill="1" applyBorder="1" applyAlignment="1">
      <alignment/>
    </xf>
    <xf numFmtId="0" fontId="12" fillId="35" borderId="10" xfId="64" applyFont="1" applyFill="1" applyBorder="1" applyAlignment="1">
      <alignment horizontal="left" vertical="center"/>
      <protection/>
    </xf>
    <xf numFmtId="3" fontId="14" fillId="0" borderId="0" xfId="0" applyNumberFormat="1" applyFont="1" applyFill="1" applyBorder="1" applyAlignment="1">
      <alignment horizontal="right" vertical="top"/>
    </xf>
    <xf numFmtId="0" fontId="19" fillId="33" borderId="15" xfId="0" applyFont="1" applyFill="1" applyBorder="1" applyAlignment="1">
      <alignment/>
    </xf>
    <xf numFmtId="169" fontId="11" fillId="34" borderId="14" xfId="0" applyNumberFormat="1" applyFont="1" applyFill="1" applyBorder="1" applyAlignment="1">
      <alignment horizontal="right" vertical="center"/>
    </xf>
    <xf numFmtId="169" fontId="11" fillId="35" borderId="10" xfId="0" applyNumberFormat="1" applyFont="1" applyFill="1" applyBorder="1" applyAlignment="1">
      <alignment horizontal="right" vertical="center"/>
    </xf>
    <xf numFmtId="169" fontId="11" fillId="36" borderId="10" xfId="0" applyNumberFormat="1" applyFont="1" applyFill="1" applyBorder="1" applyAlignment="1">
      <alignment horizontal="right" vertical="center"/>
    </xf>
    <xf numFmtId="169" fontId="11" fillId="34" borderId="10" xfId="0" applyNumberFormat="1" applyFont="1" applyFill="1" applyBorder="1" applyAlignment="1">
      <alignment horizontal="right" vertical="center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9" xfId="0" applyFill="1" applyBorder="1" applyAlignment="1">
      <alignment/>
    </xf>
    <xf numFmtId="169" fontId="12" fillId="0" borderId="0" xfId="0" applyNumberFormat="1" applyFont="1" applyFill="1" applyBorder="1" applyAlignment="1">
      <alignment/>
    </xf>
    <xf numFmtId="169" fontId="11" fillId="0" borderId="0" xfId="0" applyNumberFormat="1" applyFont="1" applyFill="1" applyBorder="1" applyAlignment="1">
      <alignment/>
    </xf>
    <xf numFmtId="0" fontId="13" fillId="0" borderId="0" xfId="65" applyFont="1" applyFill="1" applyBorder="1" applyAlignment="1">
      <alignment horizontal="left" vertical="center"/>
      <protection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54" applyFill="1" applyBorder="1" applyAlignment="1">
      <alignment horizontal="left" vertical="center" wrapText="1"/>
      <protection/>
    </xf>
    <xf numFmtId="0" fontId="0" fillId="0" borderId="0" xfId="54" applyFill="1" applyBorder="1" applyAlignment="1">
      <alignment horizontal="center" vertical="center" wrapText="1"/>
      <protection/>
    </xf>
    <xf numFmtId="0" fontId="18" fillId="33" borderId="13" xfId="54" applyFont="1" applyFill="1" applyBorder="1" applyAlignment="1">
      <alignment horizontal="center" vertical="center" wrapText="1"/>
      <protection/>
    </xf>
    <xf numFmtId="0" fontId="0" fillId="33" borderId="14" xfId="0" applyFill="1" applyBorder="1" applyAlignment="1">
      <alignment/>
    </xf>
    <xf numFmtId="169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0" fontId="12" fillId="33" borderId="23" xfId="0" applyFont="1" applyFill="1" applyBorder="1" applyAlignment="1">
      <alignment vertical="top" wrapText="1"/>
    </xf>
    <xf numFmtId="3" fontId="13" fillId="0" borderId="0" xfId="0" applyNumberFormat="1" applyFont="1" applyAlignment="1">
      <alignment/>
    </xf>
    <xf numFmtId="0" fontId="0" fillId="0" borderId="0" xfId="67" applyAlignment="1">
      <alignment horizontal="left" vertical="center"/>
      <protection/>
    </xf>
    <xf numFmtId="0" fontId="13" fillId="0" borderId="0" xfId="65" applyFont="1" applyBorder="1" applyAlignment="1">
      <alignment horizontal="left" vertical="justify" wrapText="1"/>
      <protection/>
    </xf>
    <xf numFmtId="168" fontId="12" fillId="0" borderId="0" xfId="0" applyNumberFormat="1" applyFont="1" applyAlignment="1">
      <alignment/>
    </xf>
    <xf numFmtId="169" fontId="12" fillId="0" borderId="14" xfId="0" applyNumberFormat="1" applyFont="1" applyFill="1" applyBorder="1" applyAlignment="1">
      <alignment horizontal="right" vertical="center"/>
    </xf>
    <xf numFmtId="169" fontId="12" fillId="35" borderId="14" xfId="0" applyNumberFormat="1" applyFont="1" applyFill="1" applyBorder="1" applyAlignment="1">
      <alignment horizontal="right" vertical="center"/>
    </xf>
    <xf numFmtId="169" fontId="12" fillId="36" borderId="14" xfId="0" applyNumberFormat="1" applyFont="1" applyFill="1" applyBorder="1" applyAlignment="1">
      <alignment horizontal="right" vertical="center"/>
    </xf>
    <xf numFmtId="3" fontId="12" fillId="34" borderId="13" xfId="0" applyNumberFormat="1" applyFont="1" applyFill="1" applyBorder="1" applyAlignment="1">
      <alignment horizontal="right" vertical="center"/>
    </xf>
    <xf numFmtId="3" fontId="12" fillId="0" borderId="13" xfId="0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15" xfId="56" applyFont="1" applyBorder="1" applyAlignment="1" applyProtection="1">
      <alignment/>
      <protection/>
    </xf>
    <xf numFmtId="0" fontId="8" fillId="0" borderId="11" xfId="56" applyFont="1" applyBorder="1" applyAlignment="1" applyProtection="1">
      <alignment/>
      <protection/>
    </xf>
    <xf numFmtId="0" fontId="8" fillId="0" borderId="13" xfId="56" applyFont="1" applyBorder="1" applyAlignment="1" applyProtection="1">
      <alignment/>
      <protection/>
    </xf>
    <xf numFmtId="0" fontId="7" fillId="0" borderId="10" xfId="0" applyFont="1" applyBorder="1" applyAlignment="1">
      <alignment horizontal="center"/>
    </xf>
    <xf numFmtId="0" fontId="8" fillId="0" borderId="12" xfId="56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2" fillId="33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33" borderId="17" xfId="0" applyFont="1" applyFill="1" applyBorder="1" applyAlignment="1">
      <alignment horizontal="left" vertical="center" wrapText="1"/>
    </xf>
    <xf numFmtId="0" fontId="11" fillId="33" borderId="18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33" borderId="18" xfId="64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33" borderId="12" xfId="64" applyFont="1" applyFill="1" applyBorder="1" applyAlignment="1">
      <alignment horizontal="center" vertical="center" wrapText="1"/>
      <protection/>
    </xf>
    <xf numFmtId="0" fontId="12" fillId="0" borderId="0" xfId="64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1" fillId="33" borderId="10" xfId="54" applyFont="1" applyFill="1" applyBorder="1" applyAlignment="1">
      <alignment horizontal="center" vertical="center" wrapText="1"/>
      <protection/>
    </xf>
    <xf numFmtId="0" fontId="18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18" fillId="0" borderId="15" xfId="0" applyFont="1" applyBorder="1" applyAlignment="1">
      <alignment wrapText="1"/>
    </xf>
    <xf numFmtId="0" fontId="11" fillId="33" borderId="15" xfId="54" applyFont="1" applyFill="1" applyBorder="1" applyAlignment="1">
      <alignment horizontal="center" vertical="center" wrapText="1"/>
      <protection/>
    </xf>
    <xf numFmtId="0" fontId="18" fillId="33" borderId="15" xfId="0" applyFont="1" applyFill="1" applyBorder="1" applyAlignment="1">
      <alignment horizontal="center" vertical="center" wrapText="1"/>
    </xf>
    <xf numFmtId="0" fontId="0" fillId="0" borderId="0" xfId="54" applyAlignment="1">
      <alignment horizontal="center" vertical="center" wrapText="1"/>
      <protection/>
    </xf>
    <xf numFmtId="0" fontId="0" fillId="0" borderId="0" xfId="0" applyAlignment="1">
      <alignment/>
    </xf>
    <xf numFmtId="0" fontId="11" fillId="33" borderId="23" xfId="54" applyFont="1" applyFill="1" applyBorder="1" applyAlignment="1">
      <alignment horizontal="center" vertical="center" wrapText="1"/>
      <protection/>
    </xf>
    <xf numFmtId="0" fontId="12" fillId="36" borderId="11" xfId="64" applyFont="1" applyFill="1" applyBorder="1" applyAlignment="1">
      <alignment horizontal="left" vertical="center"/>
      <protection/>
    </xf>
    <xf numFmtId="0" fontId="12" fillId="0" borderId="11" xfId="64" applyFont="1" applyBorder="1" applyAlignment="1">
      <alignment horizontal="left" vertical="center"/>
      <protection/>
    </xf>
    <xf numFmtId="0" fontId="11" fillId="35" borderId="24" xfId="64" applyFont="1" applyFill="1" applyBorder="1" applyAlignment="1">
      <alignment horizontal="left" vertical="center"/>
      <protection/>
    </xf>
    <xf numFmtId="0" fontId="12" fillId="36" borderId="16" xfId="64" applyFont="1" applyFill="1" applyBorder="1" applyAlignment="1">
      <alignment horizontal="left" vertical="center"/>
      <protection/>
    </xf>
    <xf numFmtId="0" fontId="12" fillId="0" borderId="16" xfId="64" applyFont="1" applyBorder="1" applyAlignment="1">
      <alignment horizontal="left" vertical="center"/>
      <protection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12" xfId="64" applyFont="1" applyFill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0" fillId="0" borderId="0" xfId="64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left" vertical="center" wrapText="1"/>
    </xf>
    <xf numFmtId="0" fontId="20" fillId="33" borderId="10" xfId="6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wrapText="1"/>
    </xf>
    <xf numFmtId="0" fontId="12" fillId="33" borderId="10" xfId="64" applyFont="1" applyFill="1" applyBorder="1" applyAlignment="1">
      <alignment horizontal="center" vertical="center" wrapText="1"/>
      <protection/>
    </xf>
    <xf numFmtId="0" fontId="1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12" fillId="33" borderId="13" xfId="6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11" fillId="0" borderId="15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1" fillId="0" borderId="0" xfId="54" applyFont="1" applyFill="1" applyBorder="1" applyAlignment="1">
      <alignment horizontal="left" vertical="top" wrapText="1"/>
      <protection/>
    </xf>
    <xf numFmtId="0" fontId="0" fillId="0" borderId="0" xfId="0" applyFill="1" applyBorder="1" applyAlignment="1">
      <alignment vertical="top" wrapText="1"/>
    </xf>
    <xf numFmtId="0" fontId="12" fillId="0" borderId="23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_Tot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eadings" xfId="54"/>
    <cellStyle name="Headings_Sheet1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Row_CategoryHeadings" xfId="63"/>
    <cellStyle name="Row_Headings" xfId="64"/>
    <cellStyle name="Row_Headings_Sheet1" xfId="65"/>
    <cellStyle name="Source" xfId="66"/>
    <cellStyle name="Table_Name" xfId="67"/>
    <cellStyle name="Title" xfId="68"/>
    <cellStyle name="Total" xfId="69"/>
    <cellStyle name="Warning Text" xfId="70"/>
    <cellStyle name="Warnings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Family Status by Number of Parents Working by Economic Activity (Wandsworth)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6525"/>
          <c:w val="0.69275"/>
          <c:h val="0.8565"/>
        </c:manualLayout>
      </c:layout>
      <c:barChart>
        <c:barDir val="col"/>
        <c:grouping val="percentStacked"/>
        <c:varyColors val="0"/>
        <c:ser>
          <c:idx val="7"/>
          <c:order val="0"/>
          <c:tx>
            <c:strRef>
              <c:f>'Economic Activity (1)'!$GK$45</c:f>
              <c:strCache>
                <c:ptCount val="1"/>
                <c:pt idx="0">
                  <c:v>Economically inactive: Other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'Economic Activity (1)'!$GL$29:$GR$30</c:f>
              <c:multiLvlStrCache/>
            </c:multiLvlStrRef>
          </c:cat>
          <c:val>
            <c:numRef>
              <c:f>'Economic Activity (1)'!$GL$45:$GR$45</c:f>
              <c:numCache/>
            </c:numRef>
          </c:val>
        </c:ser>
        <c:ser>
          <c:idx val="6"/>
          <c:order val="1"/>
          <c:tx>
            <c:strRef>
              <c:f>'Economic Activity (1)'!$GK$44</c:f>
              <c:strCache>
                <c:ptCount val="1"/>
                <c:pt idx="0">
                  <c:v>Economically inactive: Long-term sick or disabled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'Economic Activity (1)'!$GL$29:$GR$30</c:f>
              <c:multiLvlStrCache/>
            </c:multiLvlStrRef>
          </c:cat>
          <c:val>
            <c:numRef>
              <c:f>'Economic Activity (1)'!$GL$44:$GR$44</c:f>
              <c:numCache/>
            </c:numRef>
          </c:val>
        </c:ser>
        <c:ser>
          <c:idx val="5"/>
          <c:order val="2"/>
          <c:tx>
            <c:strRef>
              <c:f>'Economic Activity (1)'!$GK$43</c:f>
              <c:strCache>
                <c:ptCount val="1"/>
                <c:pt idx="0">
                  <c:v>Economically inactive: Looking after home or family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'Economic Activity (1)'!$GL$29:$GR$30</c:f>
              <c:multiLvlStrCache/>
            </c:multiLvlStrRef>
          </c:cat>
          <c:val>
            <c:numRef>
              <c:f>'Economic Activity (1)'!$GL$43:$GR$43</c:f>
              <c:numCache/>
            </c:numRef>
          </c:val>
        </c:ser>
        <c:ser>
          <c:idx val="4"/>
          <c:order val="3"/>
          <c:tx>
            <c:strRef>
              <c:f>'Economic Activity (1)'!$GK$42</c:f>
              <c:strCache>
                <c:ptCount val="1"/>
                <c:pt idx="0">
                  <c:v>Economically inactive: Student (including full-time students)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'Economic Activity (1)'!$GL$29:$GR$30</c:f>
              <c:multiLvlStrCache/>
            </c:multiLvlStrRef>
          </c:cat>
          <c:val>
            <c:numRef>
              <c:f>'Economic Activity (1)'!$GL$42:$GR$42</c:f>
              <c:numCache/>
            </c:numRef>
          </c:val>
        </c:ser>
        <c:ser>
          <c:idx val="3"/>
          <c:order val="4"/>
          <c:tx>
            <c:strRef>
              <c:f>'Economic Activity (1)'!$GK$41</c:f>
              <c:strCache>
                <c:ptCount val="1"/>
                <c:pt idx="0">
                  <c:v>Economically inactive: Retired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'Economic Activity (1)'!$GL$29:$GR$30</c:f>
              <c:multiLvlStrCache/>
            </c:multiLvlStrRef>
          </c:cat>
          <c:val>
            <c:numRef>
              <c:f>'Economic Activity (1)'!$GL$41:$GR$41</c:f>
              <c:numCache/>
            </c:numRef>
          </c:val>
        </c:ser>
        <c:ser>
          <c:idx val="2"/>
          <c:order val="5"/>
          <c:tx>
            <c:strRef>
              <c:f>'Economic Activity (1)'!$GK$39</c:f>
              <c:strCache>
                <c:ptCount val="1"/>
                <c:pt idx="0">
                  <c:v>Economically active: Unemployed (including full-time students)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'Economic Activity (1)'!$GL$29:$GR$30</c:f>
              <c:multiLvlStrCache/>
            </c:multiLvlStrRef>
          </c:cat>
          <c:val>
            <c:numRef>
              <c:f>'Economic Activity (1)'!$GL$39:$GR$39</c:f>
              <c:numCache/>
            </c:numRef>
          </c:val>
        </c:ser>
        <c:ser>
          <c:idx val="1"/>
          <c:order val="6"/>
          <c:tx>
            <c:strRef>
              <c:f>'Economic Activity (1)'!$GK$36</c:f>
              <c:strCache>
                <c:ptCount val="1"/>
                <c:pt idx="0">
                  <c:v>Economically active: In employment: Self-employed: Total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'Economic Activity (1)'!$GL$29:$GR$30</c:f>
              <c:multiLvlStrCache/>
            </c:multiLvlStrRef>
          </c:cat>
          <c:val>
            <c:numRef>
              <c:f>'Economic Activity (1)'!$GL$36:$GR$36</c:f>
              <c:numCache/>
            </c:numRef>
          </c:val>
        </c:ser>
        <c:ser>
          <c:idx val="0"/>
          <c:order val="7"/>
          <c:tx>
            <c:strRef>
              <c:f>'Economic Activity (1)'!$GK$33</c:f>
              <c:strCache>
                <c:ptCount val="1"/>
                <c:pt idx="0">
                  <c:v>Economically active: In employment: Employee: 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'Economic Activity (1)'!$GL$29:$GR$30</c:f>
              <c:multiLvlStrCache/>
            </c:multiLvlStrRef>
          </c:cat>
          <c:val>
            <c:numRef>
              <c:f>'Economic Activity (1)'!$GL$33:$GR$33</c:f>
              <c:numCache/>
            </c:numRef>
          </c:val>
        </c:ser>
        <c:overlap val="100"/>
        <c:axId val="49470843"/>
        <c:axId val="42584404"/>
      </c:barChart>
      <c:catAx>
        <c:axId val="49470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84404"/>
        <c:crosses val="autoZero"/>
        <c:auto val="1"/>
        <c:lblOffset val="100"/>
        <c:tickLblSkip val="1"/>
        <c:noMultiLvlLbl val="0"/>
      </c:catAx>
      <c:valAx>
        <c:axId val="425844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70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7"/>
          <c:y val="0.1145"/>
          <c:w val="0.291"/>
          <c:h val="0.6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Economic Activity by Passports Held (Wandsworth)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96"/>
          <c:w val="0.842"/>
          <c:h val="0.85525"/>
        </c:manualLayout>
      </c:layout>
      <c:barChart>
        <c:barDir val="col"/>
        <c:grouping val="percentStacked"/>
        <c:varyColors val="0"/>
        <c:ser>
          <c:idx val="8"/>
          <c:order val="0"/>
          <c:tx>
            <c:strRef>
              <c:f>'Economic Activity (2)'!$B$34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'Economic Activity (2)'!$C$22:$Q$24</c:f>
              <c:multiLvlStrCache/>
            </c:multiLvlStrRef>
          </c:cat>
          <c:val>
            <c:numRef>
              <c:f>'Economic Activity (2)'!$C$34:$Q$34</c:f>
              <c:numCache/>
            </c:numRef>
          </c:val>
        </c:ser>
        <c:ser>
          <c:idx val="1"/>
          <c:order val="1"/>
          <c:tx>
            <c:strRef>
              <c:f>'Economic Activity (2)'!$B$26</c:f>
              <c:strCache>
                <c:ptCount val="1"/>
                <c:pt idx="0">
                  <c:v>Self-employed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'Economic Activity (2)'!$C$22:$Q$24</c:f>
              <c:multiLvlStrCache/>
            </c:multiLvlStrRef>
          </c:cat>
          <c:val>
            <c:numRef>
              <c:f>'Economic Activity (2)'!$C$26:$Q$26</c:f>
              <c:numCache/>
            </c:numRef>
          </c:val>
        </c:ser>
        <c:ser>
          <c:idx val="7"/>
          <c:order val="2"/>
          <c:tx>
            <c:strRef>
              <c:f>'Economic Activity (2)'!$B$33</c:f>
              <c:strCache>
                <c:ptCount val="1"/>
                <c:pt idx="0">
                  <c:v>Long-term sick or disabled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'Economic Activity (2)'!$C$22:$Q$24</c:f>
              <c:multiLvlStrCache/>
            </c:multiLvlStrRef>
          </c:cat>
          <c:val>
            <c:numRef>
              <c:f>'Economic Activity (2)'!$C$33:$Q$33</c:f>
              <c:numCache/>
            </c:numRef>
          </c:val>
        </c:ser>
        <c:ser>
          <c:idx val="6"/>
          <c:order val="3"/>
          <c:tx>
            <c:strRef>
              <c:f>'Economic Activity (2)'!$B$32</c:f>
              <c:strCache>
                <c:ptCount val="1"/>
                <c:pt idx="0">
                  <c:v>Looking after home or family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'Economic Activity (2)'!$C$22:$Q$24</c:f>
              <c:multiLvlStrCache/>
            </c:multiLvlStrRef>
          </c:cat>
          <c:val>
            <c:numRef>
              <c:f>'Economic Activity (2)'!$C$32:$Q$32</c:f>
              <c:numCache/>
            </c:numRef>
          </c:val>
        </c:ser>
        <c:ser>
          <c:idx val="5"/>
          <c:order val="4"/>
          <c:tx>
            <c:strRef>
              <c:f>'Economic Activity (2)'!$B$31</c:f>
              <c:strCache>
                <c:ptCount val="1"/>
                <c:pt idx="0">
                  <c:v>Student (Inactive)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'Economic Activity (2)'!$C$22:$Q$24</c:f>
              <c:multiLvlStrCache/>
            </c:multiLvlStrRef>
          </c:cat>
          <c:val>
            <c:numRef>
              <c:f>'Economic Activity (2)'!$C$31:$Q$31</c:f>
              <c:numCache/>
            </c:numRef>
          </c:val>
        </c:ser>
        <c:ser>
          <c:idx val="4"/>
          <c:order val="5"/>
          <c:tx>
            <c:strRef>
              <c:f>'Economic Activity (2)'!$B$30</c:f>
              <c:strCache>
                <c:ptCount val="1"/>
                <c:pt idx="0">
                  <c:v>Retired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'Economic Activity (2)'!$C$22:$Q$24</c:f>
              <c:multiLvlStrCache/>
            </c:multiLvlStrRef>
          </c:cat>
          <c:val>
            <c:numRef>
              <c:f>'Economic Activity (2)'!$C$30:$Q$30</c:f>
              <c:numCache/>
            </c:numRef>
          </c:val>
        </c:ser>
        <c:ser>
          <c:idx val="3"/>
          <c:order val="6"/>
          <c:tx>
            <c:strRef>
              <c:f>'Economic Activity (2)'!$B$28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'Economic Activity (2)'!$C$22:$Q$24</c:f>
              <c:multiLvlStrCache/>
            </c:multiLvlStrRef>
          </c:cat>
          <c:val>
            <c:numRef>
              <c:f>'Economic Activity (2)'!$C$28:$Q$28</c:f>
              <c:numCache/>
            </c:numRef>
          </c:val>
        </c:ser>
        <c:ser>
          <c:idx val="2"/>
          <c:order val="7"/>
          <c:tx>
            <c:strRef>
              <c:f>'Economic Activity (2)'!$B$27</c:f>
              <c:strCache>
                <c:ptCount val="1"/>
                <c:pt idx="0">
                  <c:v>Student (Active)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'Economic Activity (2)'!$C$22:$Q$24</c:f>
              <c:multiLvlStrCache/>
            </c:multiLvlStrRef>
          </c:cat>
          <c:val>
            <c:numRef>
              <c:f>'Economic Activity (2)'!$C$27:$Q$27</c:f>
              <c:numCache/>
            </c:numRef>
          </c:val>
        </c:ser>
        <c:ser>
          <c:idx val="0"/>
          <c:order val="8"/>
          <c:tx>
            <c:strRef>
              <c:f>'Economic Activity (2)'!$B$25</c:f>
              <c:strCache>
                <c:ptCount val="1"/>
                <c:pt idx="0">
                  <c:v>Employee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'Economic Activity (2)'!$C$22:$Q$24</c:f>
              <c:multiLvlStrCache/>
            </c:multiLvlStrRef>
          </c:cat>
          <c:val>
            <c:numRef>
              <c:f>'Economic Activity (2)'!$C$25:$Q$25</c:f>
              <c:numCache/>
            </c:numRef>
          </c:val>
        </c:ser>
        <c:overlap val="100"/>
        <c:axId val="11611205"/>
        <c:axId val="37391982"/>
      </c:barChart>
      <c:catAx>
        <c:axId val="11611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91982"/>
        <c:crosses val="autoZero"/>
        <c:auto val="1"/>
        <c:lblOffset val="100"/>
        <c:tickLblSkip val="1"/>
        <c:noMultiLvlLbl val="0"/>
      </c:catAx>
      <c:valAx>
        <c:axId val="373919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112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75"/>
          <c:y val="0.22225"/>
          <c:w val="0.14325"/>
          <c:h val="0.3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NS-SeC by Age (Wandsworth)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815"/>
          <c:w val="0.6605"/>
          <c:h val="0.8755"/>
        </c:manualLayout>
      </c:layout>
      <c:barChart>
        <c:barDir val="col"/>
        <c:grouping val="percentStacked"/>
        <c:varyColors val="0"/>
        <c:ser>
          <c:idx val="8"/>
          <c:order val="0"/>
          <c:tx>
            <c:strRef>
              <c:f>'Economic Activity (2)'!$CQ$38</c:f>
              <c:strCache>
                <c:ptCount val="1"/>
                <c:pt idx="0">
                  <c:v>Not classified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'Economic Activity (2)'!$CR$25:$CX$25</c:f>
              <c:strCache/>
            </c:strRef>
          </c:cat>
          <c:val>
            <c:numRef>
              <c:f>'Economic Activity (2)'!$CR$38:$CX$38</c:f>
              <c:numCache/>
            </c:numRef>
          </c:val>
        </c:ser>
        <c:ser>
          <c:idx val="7"/>
          <c:order val="1"/>
          <c:tx>
            <c:strRef>
              <c:f>'Economic Activity (2)'!$CQ$35</c:f>
              <c:strCache>
                <c:ptCount val="1"/>
                <c:pt idx="0">
                  <c:v>8. Never worked and long-term unemployed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'Economic Activity (2)'!$CR$25:$CX$25</c:f>
              <c:strCache/>
            </c:strRef>
          </c:cat>
          <c:val>
            <c:numRef>
              <c:f>'Economic Activity (2)'!$CR$35:$CX$35</c:f>
              <c:numCache/>
            </c:numRef>
          </c:val>
        </c:ser>
        <c:ser>
          <c:idx val="6"/>
          <c:order val="2"/>
          <c:tx>
            <c:strRef>
              <c:f>'Economic Activity (2)'!$CQ$34</c:f>
              <c:strCache>
                <c:ptCount val="1"/>
                <c:pt idx="0">
                  <c:v>7. Routine occupations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'Economic Activity (2)'!$CR$25:$CX$25</c:f>
              <c:strCache/>
            </c:strRef>
          </c:cat>
          <c:val>
            <c:numRef>
              <c:f>'Economic Activity (2)'!$CR$34:$CX$34</c:f>
              <c:numCache/>
            </c:numRef>
          </c:val>
        </c:ser>
        <c:ser>
          <c:idx val="5"/>
          <c:order val="3"/>
          <c:tx>
            <c:strRef>
              <c:f>'Economic Activity (2)'!$CQ$33</c:f>
              <c:strCache>
                <c:ptCount val="1"/>
                <c:pt idx="0">
                  <c:v>6. Semi-routine occupations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'Economic Activity (2)'!$CR$25:$CX$25</c:f>
              <c:strCache/>
            </c:strRef>
          </c:cat>
          <c:val>
            <c:numRef>
              <c:f>'Economic Activity (2)'!$CR$33:$CX$33</c:f>
              <c:numCache/>
            </c:numRef>
          </c:val>
        </c:ser>
        <c:ser>
          <c:idx val="4"/>
          <c:order val="4"/>
          <c:tx>
            <c:strRef>
              <c:f>'Economic Activity (2)'!$CQ$32</c:f>
              <c:strCache>
                <c:ptCount val="1"/>
                <c:pt idx="0">
                  <c:v>5. Lower supervisory and technical occupations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'Economic Activity (2)'!$CR$25:$CX$25</c:f>
              <c:strCache/>
            </c:strRef>
          </c:cat>
          <c:val>
            <c:numRef>
              <c:f>'Economic Activity (2)'!$CR$32:$CX$32</c:f>
              <c:numCache/>
            </c:numRef>
          </c:val>
        </c:ser>
        <c:ser>
          <c:idx val="3"/>
          <c:order val="5"/>
          <c:tx>
            <c:strRef>
              <c:f>'Economic Activity (2)'!$CQ$31</c:f>
              <c:strCache>
                <c:ptCount val="1"/>
                <c:pt idx="0">
                  <c:v>4. Small employers and own account workers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'Economic Activity (2)'!$CR$25:$CX$25</c:f>
              <c:strCache/>
            </c:strRef>
          </c:cat>
          <c:val>
            <c:numRef>
              <c:f>'Economic Activity (2)'!$CR$31:$CX$31</c:f>
              <c:numCache/>
            </c:numRef>
          </c:val>
        </c:ser>
        <c:ser>
          <c:idx val="2"/>
          <c:order val="6"/>
          <c:tx>
            <c:strRef>
              <c:f>'Economic Activity (2)'!$CQ$30</c:f>
              <c:strCache>
                <c:ptCount val="1"/>
                <c:pt idx="0">
                  <c:v>3. Intermediate occupations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'Economic Activity (2)'!$CR$25:$CX$25</c:f>
              <c:strCache/>
            </c:strRef>
          </c:cat>
          <c:val>
            <c:numRef>
              <c:f>'Economic Activity (2)'!$CR$30:$CX$30</c:f>
              <c:numCache/>
            </c:numRef>
          </c:val>
        </c:ser>
        <c:ser>
          <c:idx val="1"/>
          <c:order val="7"/>
          <c:tx>
            <c:strRef>
              <c:f>'Economic Activity (2)'!$CQ$29</c:f>
              <c:strCache>
                <c:ptCount val="1"/>
                <c:pt idx="0">
                  <c:v>2. Lower managerial, administrative and professional occupations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'Economic Activity (2)'!$CR$25:$CX$25</c:f>
              <c:strCache/>
            </c:strRef>
          </c:cat>
          <c:val>
            <c:numRef>
              <c:f>'Economic Activity (2)'!$CR$29:$CX$29</c:f>
              <c:numCache/>
            </c:numRef>
          </c:val>
        </c:ser>
        <c:ser>
          <c:idx val="0"/>
          <c:order val="8"/>
          <c:tx>
            <c:strRef>
              <c:f>'Economic Activity (2)'!$CQ$26</c:f>
              <c:strCache>
                <c:ptCount val="1"/>
                <c:pt idx="0">
                  <c:v>1. Higher managerial, administrative and professional occupations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'Economic Activity (2)'!$CR$25:$CX$25</c:f>
              <c:strCache/>
            </c:strRef>
          </c:cat>
          <c:val>
            <c:numRef>
              <c:f>'Economic Activity (2)'!$CR$26:$CX$26</c:f>
              <c:numCache/>
            </c:numRef>
          </c:val>
        </c:ser>
        <c:overlap val="100"/>
        <c:axId val="983519"/>
        <c:axId val="8851672"/>
      </c:barChart>
      <c:catAx>
        <c:axId val="983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51672"/>
        <c:crosses val="autoZero"/>
        <c:auto val="1"/>
        <c:lblOffset val="100"/>
        <c:tickLblSkip val="1"/>
        <c:noMultiLvlLbl val="0"/>
      </c:catAx>
      <c:valAx>
        <c:axId val="8851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3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7"/>
          <c:y val="0.11625"/>
          <c:w val="0.323"/>
          <c:h val="0.8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Economic Activity by Ethnic Group (Wandsworth)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705"/>
          <c:w val="0.8915"/>
          <c:h val="0.867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'Economic Activity (2)'!$CO$3:$CO$6</c:f>
              <c:strCache>
                <c:ptCount val="1"/>
                <c:pt idx="0">
                  <c:v>Other ethnic group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('Economic Activity (2)'!$BR$7:$BR$10,'Economic Activity (2)'!$BR$12:$BR$16)</c:f>
              <c:strCache/>
            </c:strRef>
          </c:cat>
          <c:val>
            <c:numRef>
              <c:f>('Economic Activity (2)'!$CO$7:$CO$10,'Economic Activity (2)'!$CO$12:$CO$16)</c:f>
              <c:numCache/>
            </c:numRef>
          </c:val>
        </c:ser>
        <c:ser>
          <c:idx val="3"/>
          <c:order val="1"/>
          <c:tx>
            <c:strRef>
              <c:f>'Economic Activity (2)'!$CN$3:$CN$6</c:f>
              <c:strCache>
                <c:ptCount val="1"/>
                <c:pt idx="0">
                  <c:v>Black/African/Caribbean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('Economic Activity (2)'!$BR$7:$BR$10,'Economic Activity (2)'!$BR$12:$BR$16)</c:f>
              <c:strCache/>
            </c:strRef>
          </c:cat>
          <c:val>
            <c:numRef>
              <c:f>('Economic Activity (2)'!$CN$7:$CN$10,'Economic Activity (2)'!$CN$12:$CN$16)</c:f>
              <c:numCache/>
            </c:numRef>
          </c:val>
        </c:ser>
        <c:ser>
          <c:idx val="2"/>
          <c:order val="2"/>
          <c:tx>
            <c:strRef>
              <c:f>'Economic Activity (2)'!$CM$3:$CM$6</c:f>
              <c:strCache>
                <c:ptCount val="1"/>
                <c:pt idx="0">
                  <c:v>Asian/Asian British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('Economic Activity (2)'!$BR$7:$BR$10,'Economic Activity (2)'!$BR$12:$BR$16)</c:f>
              <c:strCache/>
            </c:strRef>
          </c:cat>
          <c:val>
            <c:numRef>
              <c:f>('Economic Activity (2)'!$CM$7:$CM$10,'Economic Activity (2)'!$CM$12:$CM$16)</c:f>
              <c:numCache/>
            </c:numRef>
          </c:val>
        </c:ser>
        <c:ser>
          <c:idx val="1"/>
          <c:order val="3"/>
          <c:tx>
            <c:strRef>
              <c:f>'Economic Activity (2)'!$CL$3:$CL$6</c:f>
              <c:strCache>
                <c:ptCount val="1"/>
                <c:pt idx="0">
                  <c:v>Mixed/multiple ethnic group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('Economic Activity (2)'!$BR$7:$BR$10,'Economic Activity (2)'!$BR$12:$BR$16)</c:f>
              <c:strCache/>
            </c:strRef>
          </c:cat>
          <c:val>
            <c:numRef>
              <c:f>('Economic Activity (2)'!$CL$7:$CL$10,'Economic Activity (2)'!$CL$12:$CL$16)</c:f>
              <c:numCache/>
            </c:numRef>
          </c:val>
        </c:ser>
        <c:ser>
          <c:idx val="0"/>
          <c:order val="4"/>
          <c:tx>
            <c:strRef>
              <c:f>'Economic Activity (2)'!$CK$3:$CK$6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('Economic Activity (2)'!$BR$7:$BR$10,'Economic Activity (2)'!$BR$12:$BR$16)</c:f>
              <c:strCache/>
            </c:strRef>
          </c:cat>
          <c:val>
            <c:numRef>
              <c:f>('Economic Activity (2)'!$CK$7:$CK$10,'Economic Activity (2)'!$CK$12:$CK$16)</c:f>
              <c:numCache/>
            </c:numRef>
          </c:val>
        </c:ser>
        <c:overlap val="100"/>
        <c:axId val="12556185"/>
        <c:axId val="45896802"/>
      </c:barChart>
      <c:catAx>
        <c:axId val="12556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96802"/>
        <c:crosses val="autoZero"/>
        <c:auto val="1"/>
        <c:lblOffset val="100"/>
        <c:tickLblSkip val="1"/>
        <c:noMultiLvlLbl val="0"/>
      </c:catAx>
      <c:valAx>
        <c:axId val="458968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56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5"/>
          <c:y val="0.09875"/>
          <c:w val="0.0995"/>
          <c:h val="0.6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Economic Activity by Disability (Wandsworth)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675"/>
          <c:w val="0.78575"/>
          <c:h val="0.84525"/>
        </c:manualLayout>
      </c:layout>
      <c:barChart>
        <c:barDir val="col"/>
        <c:grouping val="percentStacked"/>
        <c:varyColors val="0"/>
        <c:ser>
          <c:idx val="8"/>
          <c:order val="0"/>
          <c:tx>
            <c:strRef>
              <c:f>'Economic Activity (1)'!$EI$29</c:f>
              <c:strCache>
                <c:ptCount val="1"/>
                <c:pt idx="0">
                  <c:v>Economically inactive: Other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'Economic Activity (1)'!$EJ$3:$EM$3</c:f>
              <c:strCache/>
            </c:strRef>
          </c:cat>
          <c:val>
            <c:numRef>
              <c:f>'Economic Activity (1)'!$EJ$29:$EM$29</c:f>
              <c:numCache/>
            </c:numRef>
          </c:val>
        </c:ser>
        <c:ser>
          <c:idx val="7"/>
          <c:order val="1"/>
          <c:tx>
            <c:strRef>
              <c:f>'Economic Activity (1)'!$EI$28</c:f>
              <c:strCache>
                <c:ptCount val="1"/>
                <c:pt idx="0">
                  <c:v>Economically inactive: Long-term sick or disabled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'Economic Activity (1)'!$EJ$3:$EM$3</c:f>
              <c:strCache/>
            </c:strRef>
          </c:cat>
          <c:val>
            <c:numRef>
              <c:f>'Economic Activity (1)'!$EJ$28:$EM$28</c:f>
              <c:numCache/>
            </c:numRef>
          </c:val>
        </c:ser>
        <c:ser>
          <c:idx val="6"/>
          <c:order val="2"/>
          <c:tx>
            <c:strRef>
              <c:f>'Economic Activity (1)'!$EI$27</c:f>
              <c:strCache>
                <c:ptCount val="1"/>
                <c:pt idx="0">
                  <c:v>Economically inactive: Looking after home or family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'Economic Activity (1)'!$EJ$3:$EM$3</c:f>
              <c:strCache/>
            </c:strRef>
          </c:cat>
          <c:val>
            <c:numRef>
              <c:f>'Economic Activity (1)'!$EJ$27:$EM$27</c:f>
              <c:numCache/>
            </c:numRef>
          </c:val>
        </c:ser>
        <c:ser>
          <c:idx val="5"/>
          <c:order val="3"/>
          <c:tx>
            <c:strRef>
              <c:f>'Economic Activity (1)'!$EI$26</c:f>
              <c:strCache>
                <c:ptCount val="1"/>
                <c:pt idx="0">
                  <c:v>Economically inactive: Student (including full-time students)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'Economic Activity (1)'!$EJ$3:$EM$3</c:f>
              <c:strCache/>
            </c:strRef>
          </c:cat>
          <c:val>
            <c:numRef>
              <c:f>'Economic Activity (1)'!$EJ$26:$EM$26</c:f>
              <c:numCache/>
            </c:numRef>
          </c:val>
        </c:ser>
        <c:ser>
          <c:idx val="4"/>
          <c:order val="4"/>
          <c:tx>
            <c:strRef>
              <c:f>'Economic Activity (1)'!$EI$25</c:f>
              <c:strCache>
                <c:ptCount val="1"/>
                <c:pt idx="0">
                  <c:v>Economically inactive: Retired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'Economic Activity (1)'!$EJ$3:$EM$3</c:f>
              <c:strCache/>
            </c:strRef>
          </c:cat>
          <c:val>
            <c:numRef>
              <c:f>'Economic Activity (1)'!$EJ$25:$EM$25</c:f>
              <c:numCache/>
            </c:numRef>
          </c:val>
        </c:ser>
        <c:ser>
          <c:idx val="3"/>
          <c:order val="5"/>
          <c:tx>
            <c:strRef>
              <c:f>'Economic Activity (1)'!$EI$21</c:f>
              <c:strCache>
                <c:ptCount val="1"/>
                <c:pt idx="0">
                  <c:v>Economically active: Unemployed: Total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'Economic Activity (1)'!$EJ$3:$EM$3</c:f>
              <c:strCache/>
            </c:strRef>
          </c:cat>
          <c:val>
            <c:numRef>
              <c:f>'Economic Activity (1)'!$EJ$21:$EM$21</c:f>
              <c:numCache/>
            </c:numRef>
          </c:val>
        </c:ser>
        <c:ser>
          <c:idx val="2"/>
          <c:order val="6"/>
          <c:tx>
            <c:strRef>
              <c:f>'Economic Activity (1)'!$EI$16</c:f>
              <c:strCache>
                <c:ptCount val="1"/>
                <c:pt idx="0">
                  <c:v>Economically active: In employment: Full-time students: 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'Economic Activity (1)'!$EJ$3:$EM$3</c:f>
              <c:strCache/>
            </c:strRef>
          </c:cat>
          <c:val>
            <c:numRef>
              <c:f>'Economic Activity (1)'!$EJ$16:$EM$16</c:f>
              <c:numCache/>
            </c:numRef>
          </c:val>
        </c:ser>
        <c:ser>
          <c:idx val="1"/>
          <c:order val="7"/>
          <c:tx>
            <c:strRef>
              <c:f>'Economic Activity (1)'!$EI$11</c:f>
              <c:strCache>
                <c:ptCount val="1"/>
                <c:pt idx="0">
                  <c:v>Economically active: In employment: Self-employed: Total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'Economic Activity (1)'!$EJ$3:$EM$3</c:f>
              <c:strCache/>
            </c:strRef>
          </c:cat>
          <c:val>
            <c:numRef>
              <c:f>'Economic Activity (1)'!$EJ$11:$EM$11</c:f>
              <c:numCache/>
            </c:numRef>
          </c:val>
        </c:ser>
        <c:ser>
          <c:idx val="0"/>
          <c:order val="8"/>
          <c:tx>
            <c:strRef>
              <c:f>'Economic Activity (1)'!$EI$6</c:f>
              <c:strCache>
                <c:ptCount val="1"/>
                <c:pt idx="0">
                  <c:v>Economically active: In employment: Employee: 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'Economic Activity (1)'!$EJ$3:$EM$3</c:f>
              <c:strCache/>
            </c:strRef>
          </c:cat>
          <c:val>
            <c:numRef>
              <c:f>'Economic Activity (1)'!$EJ$6:$EM$6</c:f>
              <c:numCache/>
            </c:numRef>
          </c:val>
        </c:ser>
        <c:overlap val="100"/>
        <c:axId val="47715317"/>
        <c:axId val="26784670"/>
      </c:barChart>
      <c:catAx>
        <c:axId val="47715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84670"/>
        <c:crosses val="autoZero"/>
        <c:auto val="1"/>
        <c:lblOffset val="100"/>
        <c:tickLblSkip val="1"/>
        <c:noMultiLvlLbl val="0"/>
      </c:catAx>
      <c:valAx>
        <c:axId val="267846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15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75"/>
          <c:y val="0.085"/>
          <c:w val="0.19825"/>
          <c:h val="0.8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Economic Activity by Unpaid Care (Wandsworth)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7275"/>
          <c:w val="0.6535"/>
          <c:h val="0.83325"/>
        </c:manualLayout>
      </c:layout>
      <c:barChart>
        <c:barDir val="col"/>
        <c:grouping val="percentStacked"/>
        <c:varyColors val="0"/>
        <c:ser>
          <c:idx val="8"/>
          <c:order val="0"/>
          <c:tx>
            <c:strRef>
              <c:f>'Economic Activity (1)'!$CV$48</c:f>
              <c:strCache>
                <c:ptCount val="1"/>
                <c:pt idx="0">
                  <c:v>Economically inactive: Other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'Economic Activity (1)'!$CW$30:$DA$30</c:f>
              <c:strCache/>
            </c:strRef>
          </c:cat>
          <c:val>
            <c:numRef>
              <c:f>'Economic Activity (1)'!$CW$48:$DA$48</c:f>
              <c:numCache/>
            </c:numRef>
          </c:val>
        </c:ser>
        <c:ser>
          <c:idx val="7"/>
          <c:order val="1"/>
          <c:tx>
            <c:strRef>
              <c:f>'Economic Activity (1)'!$CV$47</c:f>
              <c:strCache>
                <c:ptCount val="1"/>
                <c:pt idx="0">
                  <c:v>Economically inactive: Long-term sick or disabled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'Economic Activity (1)'!$CW$30:$DA$30</c:f>
              <c:strCache/>
            </c:strRef>
          </c:cat>
          <c:val>
            <c:numRef>
              <c:f>'Economic Activity (1)'!$CW$47:$DA$47</c:f>
              <c:numCache/>
            </c:numRef>
          </c:val>
        </c:ser>
        <c:ser>
          <c:idx val="6"/>
          <c:order val="2"/>
          <c:tx>
            <c:strRef>
              <c:f>'Economic Activity (1)'!$CV$46</c:f>
              <c:strCache>
                <c:ptCount val="1"/>
                <c:pt idx="0">
                  <c:v>Economically inactive: Looking after home or family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'Economic Activity (1)'!$CW$30:$DA$30</c:f>
              <c:strCache/>
            </c:strRef>
          </c:cat>
          <c:val>
            <c:numRef>
              <c:f>'Economic Activity (1)'!$CW$46:$DA$46</c:f>
              <c:numCache/>
            </c:numRef>
          </c:val>
        </c:ser>
        <c:ser>
          <c:idx val="5"/>
          <c:order val="3"/>
          <c:tx>
            <c:strRef>
              <c:f>'Economic Activity (1)'!$CV$45</c:f>
              <c:strCache>
                <c:ptCount val="1"/>
                <c:pt idx="0">
                  <c:v>Economically inactive: Student (including full-time students)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'Economic Activity (1)'!$CW$30:$DA$30</c:f>
              <c:strCache/>
            </c:strRef>
          </c:cat>
          <c:val>
            <c:numRef>
              <c:f>'Economic Activity (1)'!$CW$45:$DA$45</c:f>
              <c:numCache/>
            </c:numRef>
          </c:val>
        </c:ser>
        <c:ser>
          <c:idx val="4"/>
          <c:order val="4"/>
          <c:tx>
            <c:strRef>
              <c:f>'Economic Activity (1)'!$CV$44</c:f>
              <c:strCache>
                <c:ptCount val="1"/>
                <c:pt idx="0">
                  <c:v>Economically inactive: Retired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'Economic Activity (1)'!$CW$30:$DA$30</c:f>
              <c:strCache/>
            </c:strRef>
          </c:cat>
          <c:val>
            <c:numRef>
              <c:f>'Economic Activity (1)'!$CW$44:$DA$44</c:f>
              <c:numCache/>
            </c:numRef>
          </c:val>
        </c:ser>
        <c:ser>
          <c:idx val="3"/>
          <c:order val="5"/>
          <c:tx>
            <c:strRef>
              <c:f>'Economic Activity (1)'!$CV$40</c:f>
              <c:strCache>
                <c:ptCount val="1"/>
                <c:pt idx="0">
                  <c:v>Economically active: Unemployed: Total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'Economic Activity (1)'!$CW$30:$DA$30</c:f>
              <c:strCache/>
            </c:strRef>
          </c:cat>
          <c:val>
            <c:numRef>
              <c:f>'Economic Activity (1)'!$CW$40:$DA$40</c:f>
              <c:numCache/>
            </c:numRef>
          </c:val>
        </c:ser>
        <c:ser>
          <c:idx val="2"/>
          <c:order val="6"/>
          <c:tx>
            <c:strRef>
              <c:f>'Economic Activity (1)'!$CV$39</c:f>
              <c:strCache>
                <c:ptCount val="1"/>
                <c:pt idx="0">
                  <c:v>Economically active: In employment: Full-time students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'Economic Activity (1)'!$CW$30:$DA$30</c:f>
              <c:strCache/>
            </c:strRef>
          </c:cat>
          <c:val>
            <c:numRef>
              <c:f>'Economic Activity (1)'!$CW$39:$DA$39</c:f>
              <c:numCache/>
            </c:numRef>
          </c:val>
        </c:ser>
        <c:ser>
          <c:idx val="1"/>
          <c:order val="7"/>
          <c:tx>
            <c:strRef>
              <c:f>'Economic Activity (1)'!$CV$36</c:f>
              <c:strCache>
                <c:ptCount val="1"/>
                <c:pt idx="0">
                  <c:v>Economically active: In employment: Self-employed: Total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'Economic Activity (1)'!$CW$30:$DA$30</c:f>
              <c:strCache/>
            </c:strRef>
          </c:cat>
          <c:val>
            <c:numRef>
              <c:f>'Economic Activity (1)'!$CW$36:$DA$36</c:f>
              <c:numCache/>
            </c:numRef>
          </c:val>
        </c:ser>
        <c:ser>
          <c:idx val="0"/>
          <c:order val="8"/>
          <c:tx>
            <c:strRef>
              <c:f>'Economic Activity (1)'!$CV$33</c:f>
              <c:strCache>
                <c:ptCount val="1"/>
                <c:pt idx="0">
                  <c:v>Economically active: In employment: Employee: 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'Economic Activity (1)'!$CW$30:$DA$30</c:f>
              <c:strCache/>
            </c:strRef>
          </c:cat>
          <c:val>
            <c:numRef>
              <c:f>'Economic Activity (1)'!$CW$33:$DA$33</c:f>
              <c:numCache/>
            </c:numRef>
          </c:val>
        </c:ser>
        <c:overlap val="100"/>
        <c:axId val="39735439"/>
        <c:axId val="22074632"/>
      </c:barChart>
      <c:catAx>
        <c:axId val="39735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Hours of Unpaid Care Provided</a:t>
                </a:r>
              </a:p>
            </c:rich>
          </c:tx>
          <c:layout>
            <c:manualLayout>
              <c:xMode val="factor"/>
              <c:yMode val="factor"/>
              <c:x val="-0.01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74632"/>
        <c:crosses val="autoZero"/>
        <c:auto val="1"/>
        <c:lblOffset val="100"/>
        <c:tickLblSkip val="1"/>
        <c:noMultiLvlLbl val="0"/>
      </c:catAx>
      <c:valAx>
        <c:axId val="22074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354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7"/>
          <c:y val="0.1185"/>
          <c:w val="0.33025"/>
          <c:h val="0.6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Economic Activity by Age (Wandsworth)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7025"/>
          <c:w val="0.902"/>
          <c:h val="0.8722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'Economic Activity (1)'!$BT$30</c:f>
              <c:strCache>
                <c:ptCount val="1"/>
                <c:pt idx="0">
                  <c:v>50+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('Economic Activity (1)'!$BQ$33,'Economic Activity (1)'!$BQ$36,'Economic Activity (1)'!$BQ$39:$BQ$40,'Economic Activity (1)'!$BQ$44:$BQ$48)</c:f>
              <c:strCache/>
            </c:strRef>
          </c:cat>
          <c:val>
            <c:numRef>
              <c:f>('Economic Activity (1)'!$BT$33,'Economic Activity (1)'!$BT$36,'Economic Activity (1)'!$BT$39:$BT$40,'Economic Activity (1)'!$BT$44:$BT$48)</c:f>
              <c:numCache/>
            </c:numRef>
          </c:val>
        </c:ser>
        <c:ser>
          <c:idx val="1"/>
          <c:order val="1"/>
          <c:tx>
            <c:strRef>
              <c:f>'Economic Activity (1)'!$BS$30</c:f>
              <c:strCache>
                <c:ptCount val="1"/>
                <c:pt idx="0">
                  <c:v>25 to 49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('Economic Activity (1)'!$BQ$33,'Economic Activity (1)'!$BQ$36,'Economic Activity (1)'!$BQ$39:$BQ$40,'Economic Activity (1)'!$BQ$44:$BQ$48)</c:f>
              <c:strCache/>
            </c:strRef>
          </c:cat>
          <c:val>
            <c:numRef>
              <c:f>('Economic Activity (1)'!$BS$33,'Economic Activity (1)'!$BS$36,'Economic Activity (1)'!$BS$39:$BS$40,'Economic Activity (1)'!$BS$44:$BS$48)</c:f>
              <c:numCache/>
            </c:numRef>
          </c:val>
        </c:ser>
        <c:ser>
          <c:idx val="0"/>
          <c:order val="2"/>
          <c:tx>
            <c:strRef>
              <c:f>'Economic Activity (1)'!$BR$30</c:f>
              <c:strCache>
                <c:ptCount val="1"/>
                <c:pt idx="0">
                  <c:v>16 to 24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('Economic Activity (1)'!$BQ$33,'Economic Activity (1)'!$BQ$36,'Economic Activity (1)'!$BQ$39:$BQ$40,'Economic Activity (1)'!$BQ$44:$BQ$48)</c:f>
              <c:strCache/>
            </c:strRef>
          </c:cat>
          <c:val>
            <c:numRef>
              <c:f>('Economic Activity (1)'!$BR$33,'Economic Activity (1)'!$BR$36,'Economic Activity (1)'!$BR$39:$BR$40,'Economic Activity (1)'!$BR$44:$BR$48)</c:f>
              <c:numCache/>
            </c:numRef>
          </c:val>
        </c:ser>
        <c:overlap val="100"/>
        <c:axId val="64453961"/>
        <c:axId val="43214738"/>
      </c:barChart>
      <c:catAx>
        <c:axId val="64453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14738"/>
        <c:crosses val="autoZero"/>
        <c:auto val="1"/>
        <c:lblOffset val="100"/>
        <c:tickLblSkip val="1"/>
        <c:noMultiLvlLbl val="0"/>
      </c:catAx>
      <c:valAx>
        <c:axId val="432147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53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"/>
          <c:y val="0.37075"/>
          <c:w val="0.08225"/>
          <c:h val="0.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Economic Activity by General Health (Wandsworth)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6725"/>
          <c:w val="0.778"/>
          <c:h val="0.880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'Economic Activity (1)'!$AO$30</c:f>
              <c:strCache>
                <c:ptCount val="1"/>
                <c:pt idx="0">
                  <c:v>Bad or very bad health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('Economic Activity (1)'!$AL$33,'Economic Activity (1)'!$AL$36,'Economic Activity (1)'!$AL$39,'Economic Activity (1)'!$AL$40,'Economic Activity (1)'!$AL$44:$AL$48)</c:f>
              <c:strCache/>
            </c:strRef>
          </c:cat>
          <c:val>
            <c:numRef>
              <c:f>('Economic Activity (1)'!$AO$33,'Economic Activity (1)'!$AO$36,'Economic Activity (1)'!$AO$39,'Economic Activity (1)'!$AO$40,'Economic Activity (1)'!$AO$44:$AO$48)</c:f>
              <c:numCache/>
            </c:numRef>
          </c:val>
        </c:ser>
        <c:ser>
          <c:idx val="1"/>
          <c:order val="1"/>
          <c:tx>
            <c:strRef>
              <c:f>'Economic Activity (1)'!$AN$30</c:f>
              <c:strCache>
                <c:ptCount val="1"/>
                <c:pt idx="0">
                  <c:v>Fair health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('Economic Activity (1)'!$AL$33,'Economic Activity (1)'!$AL$36,'Economic Activity (1)'!$AL$39,'Economic Activity (1)'!$AL$40,'Economic Activity (1)'!$AL$44:$AL$48)</c:f>
              <c:strCache/>
            </c:strRef>
          </c:cat>
          <c:val>
            <c:numRef>
              <c:f>('Economic Activity (1)'!$AN$33,'Economic Activity (1)'!$AN$36,'Economic Activity (1)'!$AN$39,'Economic Activity (1)'!$AN$40,'Economic Activity (1)'!$AN$44:$AN$48)</c:f>
              <c:numCache/>
            </c:numRef>
          </c:val>
        </c:ser>
        <c:ser>
          <c:idx val="0"/>
          <c:order val="2"/>
          <c:tx>
            <c:strRef>
              <c:f>'Economic Activity (1)'!$AM$30</c:f>
              <c:strCache>
                <c:ptCount val="1"/>
                <c:pt idx="0">
                  <c:v>Very good or good health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('Economic Activity (1)'!$AL$33,'Economic Activity (1)'!$AL$36,'Economic Activity (1)'!$AL$39,'Economic Activity (1)'!$AL$40,'Economic Activity (1)'!$AL$44:$AL$48)</c:f>
              <c:strCache/>
            </c:strRef>
          </c:cat>
          <c:val>
            <c:numRef>
              <c:f>('Economic Activity (1)'!$AM$33,'Economic Activity (1)'!$AM$36,'Economic Activity (1)'!$AM$39,'Economic Activity (1)'!$AM$40,'Economic Activity (1)'!$AM$44:$AM$48)</c:f>
              <c:numCache/>
            </c:numRef>
          </c:val>
        </c:ser>
        <c:overlap val="100"/>
        <c:axId val="53388323"/>
        <c:axId val="10732860"/>
      </c:barChart>
      <c:catAx>
        <c:axId val="53388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32860"/>
        <c:crosses val="autoZero"/>
        <c:auto val="1"/>
        <c:lblOffset val="100"/>
        <c:tickLblSkip val="1"/>
        <c:noMultiLvlLbl val="0"/>
      </c:catAx>
      <c:valAx>
        <c:axId val="107328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88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75"/>
          <c:y val="0.4155"/>
          <c:w val="0.207"/>
          <c:h val="0.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Economic Activity by Religion (Wandsworth)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6675"/>
          <c:w val="0.6515"/>
          <c:h val="0.88025"/>
        </c:manualLayout>
      </c:layout>
      <c:barChart>
        <c:barDir val="col"/>
        <c:grouping val="percentStacked"/>
        <c:varyColors val="0"/>
        <c:ser>
          <c:idx val="8"/>
          <c:order val="0"/>
          <c:tx>
            <c:strRef>
              <c:f>'Economic Activity (1)'!$A$48</c:f>
              <c:strCache>
                <c:ptCount val="1"/>
                <c:pt idx="0">
                  <c:v>Economically inactive: Other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'Economic Activity (1)'!$B$30:$K$30</c:f>
              <c:strCache/>
            </c:strRef>
          </c:cat>
          <c:val>
            <c:numRef>
              <c:f>'Economic Activity (1)'!$B$48:$K$48</c:f>
              <c:numCache/>
            </c:numRef>
          </c:val>
        </c:ser>
        <c:ser>
          <c:idx val="7"/>
          <c:order val="1"/>
          <c:tx>
            <c:strRef>
              <c:f>'Economic Activity (1)'!$A$47</c:f>
              <c:strCache>
                <c:ptCount val="1"/>
                <c:pt idx="0">
                  <c:v>Economically inactive: Long-term sick or disabled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'Economic Activity (1)'!$B$30:$K$30</c:f>
              <c:strCache/>
            </c:strRef>
          </c:cat>
          <c:val>
            <c:numRef>
              <c:f>'Economic Activity (1)'!$B$47:$K$47</c:f>
              <c:numCache/>
            </c:numRef>
          </c:val>
        </c:ser>
        <c:ser>
          <c:idx val="6"/>
          <c:order val="2"/>
          <c:tx>
            <c:strRef>
              <c:f>'Economic Activity (1)'!$A$46</c:f>
              <c:strCache>
                <c:ptCount val="1"/>
                <c:pt idx="0">
                  <c:v>Economically inactive: Looking after home or family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'Economic Activity (1)'!$B$30:$K$30</c:f>
              <c:strCache/>
            </c:strRef>
          </c:cat>
          <c:val>
            <c:numRef>
              <c:f>'Economic Activity (1)'!$B$46:$K$46</c:f>
              <c:numCache/>
            </c:numRef>
          </c:val>
        </c:ser>
        <c:ser>
          <c:idx val="5"/>
          <c:order val="3"/>
          <c:tx>
            <c:strRef>
              <c:f>'Economic Activity (1)'!$A$45</c:f>
              <c:strCache>
                <c:ptCount val="1"/>
                <c:pt idx="0">
                  <c:v>Economically inactive: Student (including full-time students)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'Economic Activity (1)'!$B$30:$K$30</c:f>
              <c:strCache/>
            </c:strRef>
          </c:cat>
          <c:val>
            <c:numRef>
              <c:f>'Economic Activity (1)'!$B$45:$K$45</c:f>
              <c:numCache/>
            </c:numRef>
          </c:val>
        </c:ser>
        <c:ser>
          <c:idx val="4"/>
          <c:order val="4"/>
          <c:tx>
            <c:strRef>
              <c:f>'Economic Activity (1)'!$A$44</c:f>
              <c:strCache>
                <c:ptCount val="1"/>
                <c:pt idx="0">
                  <c:v>Economically inactive: Retired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'Economic Activity (1)'!$B$30:$K$30</c:f>
              <c:strCache/>
            </c:strRef>
          </c:cat>
          <c:val>
            <c:numRef>
              <c:f>'Economic Activity (1)'!$B$44:$K$44</c:f>
              <c:numCache/>
            </c:numRef>
          </c:val>
        </c:ser>
        <c:ser>
          <c:idx val="3"/>
          <c:order val="5"/>
          <c:tx>
            <c:strRef>
              <c:f>'Economic Activity (1)'!$A$40</c:f>
              <c:strCache>
                <c:ptCount val="1"/>
                <c:pt idx="0">
                  <c:v>Economically active: Unemployed: Total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'Economic Activity (1)'!$B$30:$K$30</c:f>
              <c:strCache/>
            </c:strRef>
          </c:cat>
          <c:val>
            <c:numRef>
              <c:f>'Economic Activity (1)'!$B$40:$K$40</c:f>
              <c:numCache/>
            </c:numRef>
          </c:val>
        </c:ser>
        <c:ser>
          <c:idx val="2"/>
          <c:order val="6"/>
          <c:tx>
            <c:strRef>
              <c:f>'Economic Activity (1)'!$A$39</c:f>
              <c:strCache>
                <c:ptCount val="1"/>
                <c:pt idx="0">
                  <c:v>Economically active: In employment: Full-time students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'Economic Activity (1)'!$B$30:$K$30</c:f>
              <c:strCache/>
            </c:strRef>
          </c:cat>
          <c:val>
            <c:numRef>
              <c:f>'Economic Activity (1)'!$B$39:$K$39</c:f>
              <c:numCache/>
            </c:numRef>
          </c:val>
        </c:ser>
        <c:ser>
          <c:idx val="1"/>
          <c:order val="7"/>
          <c:tx>
            <c:strRef>
              <c:f>'Economic Activity (1)'!$A$36</c:f>
              <c:strCache>
                <c:ptCount val="1"/>
                <c:pt idx="0">
                  <c:v>Economically active: In employment: Self-employed: Total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'Economic Activity (1)'!$B$30:$K$30</c:f>
              <c:strCache/>
            </c:strRef>
          </c:cat>
          <c:val>
            <c:numRef>
              <c:f>'Economic Activity (1)'!$B$36:$K$36</c:f>
              <c:numCache/>
            </c:numRef>
          </c:val>
        </c:ser>
        <c:ser>
          <c:idx val="0"/>
          <c:order val="8"/>
          <c:tx>
            <c:strRef>
              <c:f>'Economic Activity (1)'!$A$33</c:f>
              <c:strCache>
                <c:ptCount val="1"/>
                <c:pt idx="0">
                  <c:v>Economically active: In employment: Employee: 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'Economic Activity (1)'!$B$30:$K$30</c:f>
              <c:strCache/>
            </c:strRef>
          </c:cat>
          <c:val>
            <c:numRef>
              <c:f>'Economic Activity (1)'!$B$33:$K$33</c:f>
              <c:numCache/>
            </c:numRef>
          </c:val>
        </c:ser>
        <c:overlap val="100"/>
        <c:axId val="29486877"/>
        <c:axId val="64055302"/>
      </c:barChart>
      <c:catAx>
        <c:axId val="29486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55302"/>
        <c:crosses val="autoZero"/>
        <c:auto val="1"/>
        <c:lblOffset val="100"/>
        <c:tickLblSkip val="1"/>
        <c:noMultiLvlLbl val="0"/>
      </c:catAx>
      <c:valAx>
        <c:axId val="640553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86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55"/>
          <c:y val="0.0555"/>
          <c:w val="0.33175"/>
          <c:h val="0.7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Economic Activity by Country of Birth (Wandsworth)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82"/>
          <c:w val="0.781"/>
          <c:h val="0.86525"/>
        </c:manualLayout>
      </c:layout>
      <c:barChart>
        <c:barDir val="col"/>
        <c:grouping val="percentStacked"/>
        <c:varyColors val="0"/>
        <c:ser>
          <c:idx val="8"/>
          <c:order val="0"/>
          <c:tx>
            <c:strRef>
              <c:f>'Economic Activity (1)'!$EP$40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'Economic Activity (1)'!$EQ$28:$FE$30</c:f>
              <c:multiLvlStrCache/>
            </c:multiLvlStrRef>
          </c:cat>
          <c:val>
            <c:numRef>
              <c:f>'Economic Activity (1)'!$EQ$40:$FE$40</c:f>
              <c:numCache/>
            </c:numRef>
          </c:val>
        </c:ser>
        <c:ser>
          <c:idx val="7"/>
          <c:order val="1"/>
          <c:tx>
            <c:strRef>
              <c:f>'Economic Activity (1)'!$EP$39</c:f>
              <c:strCache>
                <c:ptCount val="1"/>
                <c:pt idx="0">
                  <c:v>Long-term sick or disabled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'Economic Activity (1)'!$EQ$28:$FE$30</c:f>
              <c:multiLvlStrCache/>
            </c:multiLvlStrRef>
          </c:cat>
          <c:val>
            <c:numRef>
              <c:f>'Economic Activity (1)'!$EQ$39:$FE$39</c:f>
              <c:numCache/>
            </c:numRef>
          </c:val>
        </c:ser>
        <c:ser>
          <c:idx val="6"/>
          <c:order val="2"/>
          <c:tx>
            <c:strRef>
              <c:f>'Economic Activity (1)'!$EP$38</c:f>
              <c:strCache>
                <c:ptCount val="1"/>
                <c:pt idx="0">
                  <c:v>Looking after home or family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'Economic Activity (1)'!$EQ$28:$FE$30</c:f>
              <c:multiLvlStrCache/>
            </c:multiLvlStrRef>
          </c:cat>
          <c:val>
            <c:numRef>
              <c:f>'Economic Activity (1)'!$EQ$38:$FE$38</c:f>
              <c:numCache/>
            </c:numRef>
          </c:val>
        </c:ser>
        <c:ser>
          <c:idx val="5"/>
          <c:order val="3"/>
          <c:tx>
            <c:strRef>
              <c:f>'Economic Activity (1)'!$EP$37</c:f>
              <c:strCache>
                <c:ptCount val="1"/>
                <c:pt idx="0">
                  <c:v>Student (Inactive)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'Economic Activity (1)'!$EQ$28:$FE$30</c:f>
              <c:multiLvlStrCache/>
            </c:multiLvlStrRef>
          </c:cat>
          <c:val>
            <c:numRef>
              <c:f>'Economic Activity (1)'!$EQ$37:$FE$37</c:f>
              <c:numCache/>
            </c:numRef>
          </c:val>
        </c:ser>
        <c:ser>
          <c:idx val="4"/>
          <c:order val="4"/>
          <c:tx>
            <c:strRef>
              <c:f>'Economic Activity (1)'!$EP$36</c:f>
              <c:strCache>
                <c:ptCount val="1"/>
                <c:pt idx="0">
                  <c:v>Retired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'Economic Activity (1)'!$EQ$28:$FE$30</c:f>
              <c:multiLvlStrCache/>
            </c:multiLvlStrRef>
          </c:cat>
          <c:val>
            <c:numRef>
              <c:f>'Economic Activity (1)'!$EQ$36:$FE$36</c:f>
              <c:numCache/>
            </c:numRef>
          </c:val>
        </c:ser>
        <c:ser>
          <c:idx val="3"/>
          <c:order val="5"/>
          <c:tx>
            <c:strRef>
              <c:f>'Economic Activity (1)'!$EP$34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'Economic Activity (1)'!$EQ$28:$FE$30</c:f>
              <c:multiLvlStrCache/>
            </c:multiLvlStrRef>
          </c:cat>
          <c:val>
            <c:numRef>
              <c:f>'Economic Activity (1)'!$EQ$34:$FE$34</c:f>
              <c:numCache/>
            </c:numRef>
          </c:val>
        </c:ser>
        <c:ser>
          <c:idx val="2"/>
          <c:order val="6"/>
          <c:tx>
            <c:strRef>
              <c:f>'Economic Activity (1)'!$EP$33</c:f>
              <c:strCache>
                <c:ptCount val="1"/>
                <c:pt idx="0">
                  <c:v>Student (Active)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'Economic Activity (1)'!$EQ$28:$FE$30</c:f>
              <c:multiLvlStrCache/>
            </c:multiLvlStrRef>
          </c:cat>
          <c:val>
            <c:numRef>
              <c:f>'Economic Activity (1)'!$EQ$33:$FE$33</c:f>
              <c:numCache/>
            </c:numRef>
          </c:val>
        </c:ser>
        <c:ser>
          <c:idx val="1"/>
          <c:order val="7"/>
          <c:tx>
            <c:strRef>
              <c:f>'Economic Activity (1)'!$EP$32</c:f>
              <c:strCache>
                <c:ptCount val="1"/>
                <c:pt idx="0">
                  <c:v>Self-employed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'Economic Activity (1)'!$EQ$28:$FE$30</c:f>
              <c:multiLvlStrCache/>
            </c:multiLvlStrRef>
          </c:cat>
          <c:val>
            <c:numRef>
              <c:f>'Economic Activity (1)'!$EQ$32:$FE$32</c:f>
              <c:numCache/>
            </c:numRef>
          </c:val>
        </c:ser>
        <c:ser>
          <c:idx val="0"/>
          <c:order val="8"/>
          <c:tx>
            <c:strRef>
              <c:f>'Economic Activity (1)'!$EP$31</c:f>
              <c:strCache>
                <c:ptCount val="1"/>
                <c:pt idx="0">
                  <c:v>Employee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'Economic Activity (1)'!$EQ$28:$FE$30</c:f>
              <c:multiLvlStrCache/>
            </c:multiLvlStrRef>
          </c:cat>
          <c:val>
            <c:numRef>
              <c:f>'Economic Activity (1)'!$EQ$31:$FE$31</c:f>
              <c:numCache/>
            </c:numRef>
          </c:val>
        </c:ser>
        <c:overlap val="100"/>
        <c:axId val="39626807"/>
        <c:axId val="21096944"/>
      </c:barChart>
      <c:catAx>
        <c:axId val="39626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96944"/>
        <c:crosses val="autoZero"/>
        <c:auto val="1"/>
        <c:lblOffset val="100"/>
        <c:tickLblSkip val="1"/>
        <c:noMultiLvlLbl val="0"/>
      </c:catAx>
      <c:valAx>
        <c:axId val="21096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268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75"/>
          <c:y val="0.25625"/>
          <c:w val="0.20425"/>
          <c:h val="0.3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Economic Activity by Ethnic Group (Wandsworth)</a:t>
            </a:r>
          </a:p>
        </c:rich>
      </c:tx>
      <c:layout>
        <c:manualLayout>
          <c:xMode val="factor"/>
          <c:yMode val="factor"/>
          <c:x val="0.00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4375"/>
          <c:w val="0.8865"/>
          <c:h val="0.90975"/>
        </c:manualLayout>
      </c:layout>
      <c:barChart>
        <c:barDir val="col"/>
        <c:grouping val="percentStacked"/>
        <c:varyColors val="0"/>
        <c:ser>
          <c:idx val="8"/>
          <c:order val="0"/>
          <c:tx>
            <c:strRef>
              <c:f>'Economic Activity (2)'!$AR$44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'Economic Activity (2)'!$AS$31:$BJ$34</c:f>
              <c:multiLvlStrCache/>
            </c:multiLvlStrRef>
          </c:cat>
          <c:val>
            <c:numRef>
              <c:f>'Economic Activity (2)'!$AS$44:$BJ$44</c:f>
              <c:numCache/>
            </c:numRef>
          </c:val>
        </c:ser>
        <c:ser>
          <c:idx val="7"/>
          <c:order val="1"/>
          <c:tx>
            <c:strRef>
              <c:f>'Economic Activity (2)'!$AR$43</c:f>
              <c:strCache>
                <c:ptCount val="1"/>
                <c:pt idx="0">
                  <c:v>Long-term sick or disabled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'Economic Activity (2)'!$AS$31:$BJ$34</c:f>
              <c:multiLvlStrCache/>
            </c:multiLvlStrRef>
          </c:cat>
          <c:val>
            <c:numRef>
              <c:f>'Economic Activity (2)'!$AS$43:$BJ$43</c:f>
              <c:numCache/>
            </c:numRef>
          </c:val>
        </c:ser>
        <c:ser>
          <c:idx val="6"/>
          <c:order val="2"/>
          <c:tx>
            <c:strRef>
              <c:f>'Economic Activity (2)'!$AR$42</c:f>
              <c:strCache>
                <c:ptCount val="1"/>
                <c:pt idx="0">
                  <c:v>Looking after home or family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'Economic Activity (2)'!$AS$31:$BJ$34</c:f>
              <c:multiLvlStrCache/>
            </c:multiLvlStrRef>
          </c:cat>
          <c:val>
            <c:numRef>
              <c:f>'Economic Activity (2)'!$AS$42:$BJ$42</c:f>
              <c:numCache/>
            </c:numRef>
          </c:val>
        </c:ser>
        <c:ser>
          <c:idx val="5"/>
          <c:order val="3"/>
          <c:tx>
            <c:strRef>
              <c:f>'Economic Activity (2)'!$AR$41</c:f>
              <c:strCache>
                <c:ptCount val="1"/>
                <c:pt idx="0">
                  <c:v>Student (Inactive)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'Economic Activity (2)'!$AS$31:$BJ$34</c:f>
              <c:multiLvlStrCache/>
            </c:multiLvlStrRef>
          </c:cat>
          <c:val>
            <c:numRef>
              <c:f>'Economic Activity (2)'!$AS$41:$BJ$41</c:f>
              <c:numCache/>
            </c:numRef>
          </c:val>
        </c:ser>
        <c:ser>
          <c:idx val="4"/>
          <c:order val="4"/>
          <c:tx>
            <c:strRef>
              <c:f>'Economic Activity (2)'!$AR$40</c:f>
              <c:strCache>
                <c:ptCount val="1"/>
                <c:pt idx="0">
                  <c:v>Retired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'Economic Activity (2)'!$AS$31:$BJ$34</c:f>
              <c:multiLvlStrCache/>
            </c:multiLvlStrRef>
          </c:cat>
          <c:val>
            <c:numRef>
              <c:f>'Economic Activity (2)'!$AS$40:$BJ$40</c:f>
              <c:numCache/>
            </c:numRef>
          </c:val>
        </c:ser>
        <c:ser>
          <c:idx val="3"/>
          <c:order val="5"/>
          <c:tx>
            <c:strRef>
              <c:f>'Economic Activity (2)'!$AR$38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'Economic Activity (2)'!$AS$31:$BJ$34</c:f>
              <c:multiLvlStrCache/>
            </c:multiLvlStrRef>
          </c:cat>
          <c:val>
            <c:numRef>
              <c:f>'Economic Activity (2)'!$AS$38:$BJ$38</c:f>
              <c:numCache/>
            </c:numRef>
          </c:val>
        </c:ser>
        <c:ser>
          <c:idx val="2"/>
          <c:order val="6"/>
          <c:tx>
            <c:strRef>
              <c:f>'Economic Activity (2)'!$AR$37</c:f>
              <c:strCache>
                <c:ptCount val="1"/>
                <c:pt idx="0">
                  <c:v>Student (Active)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'Economic Activity (2)'!$AS$31:$BJ$34</c:f>
              <c:multiLvlStrCache/>
            </c:multiLvlStrRef>
          </c:cat>
          <c:val>
            <c:numRef>
              <c:f>'Economic Activity (2)'!$AS$37:$BJ$37</c:f>
              <c:numCache/>
            </c:numRef>
          </c:val>
        </c:ser>
        <c:ser>
          <c:idx val="1"/>
          <c:order val="7"/>
          <c:tx>
            <c:strRef>
              <c:f>'Economic Activity (2)'!$AR$36</c:f>
              <c:strCache>
                <c:ptCount val="1"/>
                <c:pt idx="0">
                  <c:v>Self-employed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'Economic Activity (2)'!$AS$31:$BJ$34</c:f>
              <c:multiLvlStrCache/>
            </c:multiLvlStrRef>
          </c:cat>
          <c:val>
            <c:numRef>
              <c:f>'Economic Activity (2)'!$AS$36:$BJ$36</c:f>
              <c:numCache/>
            </c:numRef>
          </c:val>
        </c:ser>
        <c:ser>
          <c:idx val="0"/>
          <c:order val="8"/>
          <c:tx>
            <c:strRef>
              <c:f>'Economic Activity (2)'!$AR$35</c:f>
              <c:strCache>
                <c:ptCount val="1"/>
                <c:pt idx="0">
                  <c:v>Employee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'Economic Activity (2)'!$AS$31:$BJ$34</c:f>
              <c:multiLvlStrCache/>
            </c:multiLvlStrRef>
          </c:cat>
          <c:val>
            <c:numRef>
              <c:f>'Economic Activity (2)'!$AS$35:$BJ$35</c:f>
              <c:numCache/>
            </c:numRef>
          </c:val>
        </c:ser>
        <c:overlap val="100"/>
        <c:axId val="55654769"/>
        <c:axId val="31130874"/>
      </c:barChart>
      <c:catAx>
        <c:axId val="55654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30874"/>
        <c:crosses val="autoZero"/>
        <c:auto val="1"/>
        <c:lblOffset val="100"/>
        <c:tickLblSkip val="1"/>
        <c:noMultiLvlLbl val="0"/>
      </c:catAx>
      <c:valAx>
        <c:axId val="311308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54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"/>
          <c:y val="0.07675"/>
          <c:w val="0.103"/>
          <c:h val="0.69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Economic Activity by Passports Held (Wandsworth)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8725"/>
          <c:w val="0.81925"/>
          <c:h val="0.8562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'Economic Activity (2)'!$U$41:$U$43</c:f>
              <c:strCache>
                <c:ptCount val="1"/>
                <c:pt idx="0">
                  <c:v>The Americas and the Caribbean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('Economic Activity (2)'!$B$44:$B$47,'Economic Activity (2)'!$B$49:$B$53)</c:f>
              <c:strCache/>
            </c:strRef>
          </c:cat>
          <c:val>
            <c:numRef>
              <c:f>('Economic Activity (2)'!$U$44:$U$47,'Economic Activity (2)'!$U$49:$U$53)</c:f>
              <c:numCache/>
            </c:numRef>
          </c:val>
        </c:ser>
        <c:ser>
          <c:idx val="3"/>
          <c:order val="1"/>
          <c:tx>
            <c:strRef>
              <c:f>'Economic Activity (2)'!$T$41:$T$43</c:f>
              <c:strCache>
                <c:ptCount val="1"/>
                <c:pt idx="0">
                  <c:v>Middle East &amp; Asia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('Economic Activity (2)'!$B$44:$B$47,'Economic Activity (2)'!$B$49:$B$53)</c:f>
              <c:strCache/>
            </c:strRef>
          </c:cat>
          <c:val>
            <c:numRef>
              <c:f>('Economic Activity (2)'!$T$44:$T$47,'Economic Activity (2)'!$T$49:$T$53)</c:f>
              <c:numCache/>
            </c:numRef>
          </c:val>
        </c:ser>
        <c:ser>
          <c:idx val="2"/>
          <c:order val="2"/>
          <c:tx>
            <c:strRef>
              <c:f>'Economic Activity (2)'!$S$41:$S$43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('Economic Activity (2)'!$B$44:$B$47,'Economic Activity (2)'!$B$49:$B$53)</c:f>
              <c:strCache/>
            </c:strRef>
          </c:cat>
          <c:val>
            <c:numRef>
              <c:f>('Economic Activity (2)'!$S$44:$S$47,'Economic Activity (2)'!$S$49:$S$53)</c:f>
              <c:numCache/>
            </c:numRef>
          </c:val>
        </c:ser>
        <c:ser>
          <c:idx val="1"/>
          <c:order val="3"/>
          <c:tx>
            <c:strRef>
              <c:f>'Economic Activity (2)'!$R$41:$R$43</c:f>
              <c:strCache>
                <c:ptCount val="1"/>
                <c:pt idx="0">
                  <c:v>Europe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('Economic Activity (2)'!$B$44:$B$47,'Economic Activity (2)'!$B$49:$B$53)</c:f>
              <c:strCache/>
            </c:strRef>
          </c:cat>
          <c:val>
            <c:numRef>
              <c:f>('Economic Activity (2)'!$R$44:$R$47,'Economic Activity (2)'!$R$49:$R$53)</c:f>
              <c:numCache/>
            </c:numRef>
          </c:val>
        </c:ser>
        <c:ser>
          <c:idx val="0"/>
          <c:order val="4"/>
          <c:tx>
            <c:strRef>
              <c:f>'Economic Activity (2)'!$Q$41:$Q$43</c:f>
              <c:strCache>
                <c:ptCount val="1"/>
                <c:pt idx="0">
                  <c:v>No Passport Held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('Economic Activity (2)'!$B$44:$B$47,'Economic Activity (2)'!$B$49:$B$53)</c:f>
              <c:strCache/>
            </c:strRef>
          </c:cat>
          <c:val>
            <c:numRef>
              <c:f>('Economic Activity (2)'!$Q$44:$Q$47,'Economic Activity (2)'!$Q$49:$Q$53)</c:f>
              <c:numCache/>
            </c:numRef>
          </c:val>
        </c:ser>
        <c:overlap val="100"/>
        <c:axId val="11742411"/>
        <c:axId val="38572836"/>
      </c:barChart>
      <c:catAx>
        <c:axId val="11742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72836"/>
        <c:crosses val="autoZero"/>
        <c:auto val="1"/>
        <c:lblOffset val="100"/>
        <c:tickLblSkip val="1"/>
        <c:noMultiLvlLbl val="0"/>
      </c:catAx>
      <c:valAx>
        <c:axId val="385728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42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5"/>
          <c:y val="0.4005"/>
          <c:w val="0.1645"/>
          <c:h val="0.2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202</xdr:col>
      <xdr:colOff>57150</xdr:colOff>
      <xdr:row>22</xdr:row>
      <xdr:rowOff>85725</xdr:rowOff>
    </xdr:from>
    <xdr:to>
      <xdr:col>210</xdr:col>
      <xdr:colOff>733425</xdr:colOff>
      <xdr:row>50</xdr:row>
      <xdr:rowOff>57150</xdr:rowOff>
    </xdr:to>
    <xdr:graphicFrame>
      <xdr:nvGraphicFramePr>
        <xdr:cNvPr id="1" name="Chart 31"/>
        <xdr:cNvGraphicFramePr/>
      </xdr:nvGraphicFramePr>
      <xdr:xfrm>
        <a:off x="197281800" y="4295775"/>
        <a:ext cx="148780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138</xdr:col>
      <xdr:colOff>76200</xdr:colOff>
      <xdr:row>32</xdr:row>
      <xdr:rowOff>47625</xdr:rowOff>
    </xdr:from>
    <xdr:to>
      <xdr:col>142</xdr:col>
      <xdr:colOff>1295400</xdr:colOff>
      <xdr:row>58</xdr:row>
      <xdr:rowOff>85725</xdr:rowOff>
    </xdr:to>
    <xdr:graphicFrame>
      <xdr:nvGraphicFramePr>
        <xdr:cNvPr id="2" name="Chart 30"/>
        <xdr:cNvGraphicFramePr/>
      </xdr:nvGraphicFramePr>
      <xdr:xfrm>
        <a:off x="136712325" y="6181725"/>
        <a:ext cx="1473517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106</xdr:col>
      <xdr:colOff>209550</xdr:colOff>
      <xdr:row>2</xdr:row>
      <xdr:rowOff>66675</xdr:rowOff>
    </xdr:from>
    <xdr:to>
      <xdr:col>130</xdr:col>
      <xdr:colOff>542925</xdr:colOff>
      <xdr:row>49</xdr:row>
      <xdr:rowOff>85725</xdr:rowOff>
    </xdr:to>
    <xdr:graphicFrame>
      <xdr:nvGraphicFramePr>
        <xdr:cNvPr id="3" name="Chart 29"/>
        <xdr:cNvGraphicFramePr/>
      </xdr:nvGraphicFramePr>
      <xdr:xfrm>
        <a:off x="106365675" y="457200"/>
        <a:ext cx="14963775" cy="9001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73</xdr:col>
      <xdr:colOff>342900</xdr:colOff>
      <xdr:row>1</xdr:row>
      <xdr:rowOff>95250</xdr:rowOff>
    </xdr:from>
    <xdr:to>
      <xdr:col>97</xdr:col>
      <xdr:colOff>495300</xdr:colOff>
      <xdr:row>48</xdr:row>
      <xdr:rowOff>114300</xdr:rowOff>
    </xdr:to>
    <xdr:graphicFrame>
      <xdr:nvGraphicFramePr>
        <xdr:cNvPr id="4" name="Chart 28"/>
        <xdr:cNvGraphicFramePr/>
      </xdr:nvGraphicFramePr>
      <xdr:xfrm>
        <a:off x="76123800" y="295275"/>
        <a:ext cx="14782800" cy="9001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95250</xdr:colOff>
      <xdr:row>2</xdr:row>
      <xdr:rowOff>19050</xdr:rowOff>
    </xdr:from>
    <xdr:to>
      <xdr:col>66</xdr:col>
      <xdr:colOff>600075</xdr:colOff>
      <xdr:row>48</xdr:row>
      <xdr:rowOff>47625</xdr:rowOff>
    </xdr:to>
    <xdr:graphicFrame>
      <xdr:nvGraphicFramePr>
        <xdr:cNvPr id="5" name="Chart 27"/>
        <xdr:cNvGraphicFramePr/>
      </xdr:nvGraphicFramePr>
      <xdr:xfrm>
        <a:off x="45558075" y="409575"/>
        <a:ext cx="15135225" cy="8820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209550</xdr:colOff>
      <xdr:row>2</xdr:row>
      <xdr:rowOff>66675</xdr:rowOff>
    </xdr:from>
    <xdr:to>
      <xdr:col>35</xdr:col>
      <xdr:colOff>476250</xdr:colOff>
      <xdr:row>48</xdr:row>
      <xdr:rowOff>123825</xdr:rowOff>
    </xdr:to>
    <xdr:graphicFrame>
      <xdr:nvGraphicFramePr>
        <xdr:cNvPr id="6" name="Chart 26"/>
        <xdr:cNvGraphicFramePr/>
      </xdr:nvGraphicFramePr>
      <xdr:xfrm>
        <a:off x="15287625" y="457200"/>
        <a:ext cx="14897100" cy="8848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11</xdr:col>
      <xdr:colOff>295275</xdr:colOff>
      <xdr:row>47</xdr:row>
      <xdr:rowOff>76200</xdr:rowOff>
    </xdr:from>
    <xdr:ext cx="4981575" cy="219075"/>
    <xdr:sp>
      <xdr:nvSpPr>
        <xdr:cNvPr id="7" name="Text Box 3"/>
        <xdr:cNvSpPr txBox="1">
          <a:spLocks noChangeArrowheads="1"/>
        </xdr:cNvSpPr>
      </xdr:nvSpPr>
      <xdr:spPr>
        <a:xfrm>
          <a:off x="15373350" y="9067800"/>
          <a:ext cx="4981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Table DC6205EW - All usual residents aged 16 and over</a:t>
          </a:r>
        </a:p>
      </xdr:txBody>
    </xdr:sp>
    <xdr:clientData/>
  </xdr:oneCellAnchor>
  <xdr:oneCellAnchor>
    <xdr:from>
      <xdr:col>31</xdr:col>
      <xdr:colOff>361950</xdr:colOff>
      <xdr:row>47</xdr:row>
      <xdr:rowOff>76200</xdr:rowOff>
    </xdr:from>
    <xdr:ext cx="2486025" cy="219075"/>
    <xdr:sp>
      <xdr:nvSpPr>
        <xdr:cNvPr id="8" name="Text Box 4"/>
        <xdr:cNvSpPr txBox="1">
          <a:spLocks noChangeArrowheads="1"/>
        </xdr:cNvSpPr>
      </xdr:nvSpPr>
      <xdr:spPr>
        <a:xfrm>
          <a:off x="27632025" y="9067800"/>
          <a:ext cx="2486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42</xdr:col>
      <xdr:colOff>133350</xdr:colOff>
      <xdr:row>46</xdr:row>
      <xdr:rowOff>180975</xdr:rowOff>
    </xdr:from>
    <xdr:to>
      <xdr:col>50</xdr:col>
      <xdr:colOff>219075</xdr:colOff>
      <xdr:row>48</xdr:row>
      <xdr:rowOff>47625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45596175" y="8982075"/>
          <a:ext cx="4962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Table DC6301EWb - All usual residents aged 16 and over</a:t>
          </a:r>
        </a:p>
      </xdr:txBody>
    </xdr:sp>
    <xdr:clientData/>
  </xdr:twoCellAnchor>
  <xdr:oneCellAnchor>
    <xdr:from>
      <xdr:col>62</xdr:col>
      <xdr:colOff>495300</xdr:colOff>
      <xdr:row>47</xdr:row>
      <xdr:rowOff>19050</xdr:rowOff>
    </xdr:from>
    <xdr:ext cx="2486025" cy="219075"/>
    <xdr:sp>
      <xdr:nvSpPr>
        <xdr:cNvPr id="10" name="Text Box 7"/>
        <xdr:cNvSpPr txBox="1">
          <a:spLocks noChangeArrowheads="1"/>
        </xdr:cNvSpPr>
      </xdr:nvSpPr>
      <xdr:spPr>
        <a:xfrm>
          <a:off x="58150125" y="9010650"/>
          <a:ext cx="2486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73</xdr:col>
      <xdr:colOff>400050</xdr:colOff>
      <xdr:row>47</xdr:row>
      <xdr:rowOff>38100</xdr:rowOff>
    </xdr:from>
    <xdr:to>
      <xdr:col>81</xdr:col>
      <xdr:colOff>504825</xdr:colOff>
      <xdr:row>48</xdr:row>
      <xdr:rowOff>123825</xdr:rowOff>
    </xdr:to>
    <xdr:sp>
      <xdr:nvSpPr>
        <xdr:cNvPr id="11" name="Text Box 9"/>
        <xdr:cNvSpPr txBox="1">
          <a:spLocks noChangeArrowheads="1"/>
        </xdr:cNvSpPr>
      </xdr:nvSpPr>
      <xdr:spPr>
        <a:xfrm>
          <a:off x="76180950" y="9029700"/>
          <a:ext cx="4981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Table DC6201EWa- All usual residents aged 16 and over</a:t>
          </a:r>
        </a:p>
      </xdr:txBody>
    </xdr:sp>
    <xdr:clientData/>
  </xdr:twoCellAnchor>
  <xdr:oneCellAnchor>
    <xdr:from>
      <xdr:col>93</xdr:col>
      <xdr:colOff>400050</xdr:colOff>
      <xdr:row>47</xdr:row>
      <xdr:rowOff>66675</xdr:rowOff>
    </xdr:from>
    <xdr:ext cx="2486025" cy="219075"/>
    <xdr:sp>
      <xdr:nvSpPr>
        <xdr:cNvPr id="12" name="Text Box 10"/>
        <xdr:cNvSpPr txBox="1">
          <a:spLocks noChangeArrowheads="1"/>
        </xdr:cNvSpPr>
      </xdr:nvSpPr>
      <xdr:spPr>
        <a:xfrm>
          <a:off x="88372950" y="9058275"/>
          <a:ext cx="2486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106</xdr:col>
      <xdr:colOff>266700</xdr:colOff>
      <xdr:row>48</xdr:row>
      <xdr:rowOff>47625</xdr:rowOff>
    </xdr:from>
    <xdr:to>
      <xdr:col>114</xdr:col>
      <xdr:colOff>247650</xdr:colOff>
      <xdr:row>49</xdr:row>
      <xdr:rowOff>57150</xdr:rowOff>
    </xdr:to>
    <xdr:sp>
      <xdr:nvSpPr>
        <xdr:cNvPr id="13" name="Text Box 12"/>
        <xdr:cNvSpPr txBox="1">
          <a:spLocks noChangeArrowheads="1"/>
        </xdr:cNvSpPr>
      </xdr:nvSpPr>
      <xdr:spPr>
        <a:xfrm>
          <a:off x="106422825" y="9229725"/>
          <a:ext cx="4857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Table DC6301EWa- All usual residents aged 16 and over</a:t>
          </a:r>
        </a:p>
      </xdr:txBody>
    </xdr:sp>
    <xdr:clientData/>
  </xdr:twoCellAnchor>
  <xdr:oneCellAnchor>
    <xdr:from>
      <xdr:col>126</xdr:col>
      <xdr:colOff>447675</xdr:colOff>
      <xdr:row>48</xdr:row>
      <xdr:rowOff>66675</xdr:rowOff>
    </xdr:from>
    <xdr:ext cx="2486025" cy="219075"/>
    <xdr:sp>
      <xdr:nvSpPr>
        <xdr:cNvPr id="14" name="Text Box 13"/>
        <xdr:cNvSpPr txBox="1">
          <a:spLocks noChangeArrowheads="1"/>
        </xdr:cNvSpPr>
      </xdr:nvSpPr>
      <xdr:spPr>
        <a:xfrm>
          <a:off x="118795800" y="9248775"/>
          <a:ext cx="2486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138</xdr:col>
      <xdr:colOff>152400</xdr:colOff>
      <xdr:row>56</xdr:row>
      <xdr:rowOff>133350</xdr:rowOff>
    </xdr:from>
    <xdr:to>
      <xdr:col>138</xdr:col>
      <xdr:colOff>4724400</xdr:colOff>
      <xdr:row>58</xdr:row>
      <xdr:rowOff>104775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36788525" y="10696575"/>
          <a:ext cx="4572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Table DC6302EW- All usual residents aged 16 and over</a:t>
          </a:r>
        </a:p>
      </xdr:txBody>
    </xdr:sp>
    <xdr:clientData/>
  </xdr:twoCellAnchor>
  <xdr:oneCellAnchor>
    <xdr:from>
      <xdr:col>141</xdr:col>
      <xdr:colOff>1409700</xdr:colOff>
      <xdr:row>57</xdr:row>
      <xdr:rowOff>9525</xdr:rowOff>
    </xdr:from>
    <xdr:ext cx="2486025" cy="219075"/>
    <xdr:sp>
      <xdr:nvSpPr>
        <xdr:cNvPr id="16" name="Text Box 16"/>
        <xdr:cNvSpPr txBox="1">
          <a:spLocks noChangeArrowheads="1"/>
        </xdr:cNvSpPr>
      </xdr:nvSpPr>
      <xdr:spPr>
        <a:xfrm>
          <a:off x="148904325" y="10734675"/>
          <a:ext cx="2486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166</xdr:col>
      <xdr:colOff>180975</xdr:colOff>
      <xdr:row>7</xdr:row>
      <xdr:rowOff>28575</xdr:rowOff>
    </xdr:from>
    <xdr:to>
      <xdr:col>190</xdr:col>
      <xdr:colOff>514350</xdr:colOff>
      <xdr:row>43</xdr:row>
      <xdr:rowOff>142875</xdr:rowOff>
    </xdr:to>
    <xdr:graphicFrame>
      <xdr:nvGraphicFramePr>
        <xdr:cNvPr id="17" name="Chart 18"/>
        <xdr:cNvGraphicFramePr/>
      </xdr:nvGraphicFramePr>
      <xdr:xfrm>
        <a:off x="166906575" y="1371600"/>
        <a:ext cx="14963775" cy="7000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166</xdr:col>
      <xdr:colOff>247650</xdr:colOff>
      <xdr:row>42</xdr:row>
      <xdr:rowOff>47625</xdr:rowOff>
    </xdr:from>
    <xdr:to>
      <xdr:col>172</xdr:col>
      <xdr:colOff>95250</xdr:colOff>
      <xdr:row>43</xdr:row>
      <xdr:rowOff>76200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166973250" y="8086725"/>
          <a:ext cx="3505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Table DC6203EW- All usual residents aged 16 and over</a:t>
          </a:r>
        </a:p>
      </xdr:txBody>
    </xdr:sp>
    <xdr:clientData/>
  </xdr:twoCellAnchor>
  <xdr:oneCellAnchor>
    <xdr:from>
      <xdr:col>186</xdr:col>
      <xdr:colOff>409575</xdr:colOff>
      <xdr:row>42</xdr:row>
      <xdr:rowOff>76200</xdr:rowOff>
    </xdr:from>
    <xdr:ext cx="2486025" cy="219075"/>
    <xdr:sp>
      <xdr:nvSpPr>
        <xdr:cNvPr id="19" name="Text Box 20"/>
        <xdr:cNvSpPr txBox="1">
          <a:spLocks noChangeArrowheads="1"/>
        </xdr:cNvSpPr>
      </xdr:nvSpPr>
      <xdr:spPr>
        <a:xfrm>
          <a:off x="179327175" y="8115300"/>
          <a:ext cx="2486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208</xdr:col>
      <xdr:colOff>352425</xdr:colOff>
      <xdr:row>49</xdr:row>
      <xdr:rowOff>0</xdr:rowOff>
    </xdr:from>
    <xdr:ext cx="2486025" cy="219075"/>
    <xdr:sp>
      <xdr:nvSpPr>
        <xdr:cNvPr id="20" name="Text Box 24"/>
        <xdr:cNvSpPr txBox="1">
          <a:spLocks noChangeArrowheads="1"/>
        </xdr:cNvSpPr>
      </xdr:nvSpPr>
      <xdr:spPr>
        <a:xfrm>
          <a:off x="209616675" y="9372600"/>
          <a:ext cx="2486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202</xdr:col>
      <xdr:colOff>114300</xdr:colOff>
      <xdr:row>49</xdr:row>
      <xdr:rowOff>9525</xdr:rowOff>
    </xdr:from>
    <xdr:to>
      <xdr:col>202</xdr:col>
      <xdr:colOff>4486275</xdr:colOff>
      <xdr:row>50</xdr:row>
      <xdr:rowOff>38100</xdr:rowOff>
    </xdr:to>
    <xdr:sp>
      <xdr:nvSpPr>
        <xdr:cNvPr id="21" name="Text Box 25"/>
        <xdr:cNvSpPr txBox="1">
          <a:spLocks noChangeArrowheads="1"/>
        </xdr:cNvSpPr>
      </xdr:nvSpPr>
      <xdr:spPr>
        <a:xfrm>
          <a:off x="197338950" y="9382125"/>
          <a:ext cx="4371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Table DC1601EWla -  All parents aged 16 and over with dependent children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68</xdr:col>
      <xdr:colOff>123825</xdr:colOff>
      <xdr:row>20</xdr:row>
      <xdr:rowOff>28575</xdr:rowOff>
    </xdr:from>
    <xdr:to>
      <xdr:col>93</xdr:col>
      <xdr:colOff>590550</xdr:colOff>
      <xdr:row>38</xdr:row>
      <xdr:rowOff>142875</xdr:rowOff>
    </xdr:to>
    <xdr:graphicFrame>
      <xdr:nvGraphicFramePr>
        <xdr:cNvPr id="1" name="Chart 29"/>
        <xdr:cNvGraphicFramePr/>
      </xdr:nvGraphicFramePr>
      <xdr:xfrm>
        <a:off x="45643800" y="3857625"/>
        <a:ext cx="151447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180975</xdr:colOff>
      <xdr:row>30</xdr:row>
      <xdr:rowOff>66675</xdr:rowOff>
    </xdr:from>
    <xdr:to>
      <xdr:col>41</xdr:col>
      <xdr:colOff>781050</xdr:colOff>
      <xdr:row>57</xdr:row>
      <xdr:rowOff>57150</xdr:rowOff>
    </xdr:to>
    <xdr:graphicFrame>
      <xdr:nvGraphicFramePr>
        <xdr:cNvPr id="2" name="Chart 28"/>
        <xdr:cNvGraphicFramePr/>
      </xdr:nvGraphicFramePr>
      <xdr:xfrm>
        <a:off x="15220950" y="5810250"/>
        <a:ext cx="14906625" cy="5153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180975</xdr:colOff>
      <xdr:row>1</xdr:row>
      <xdr:rowOff>38100</xdr:rowOff>
    </xdr:from>
    <xdr:to>
      <xdr:col>41</xdr:col>
      <xdr:colOff>781050</xdr:colOff>
      <xdr:row>29</xdr:row>
      <xdr:rowOff>171450</xdr:rowOff>
    </xdr:to>
    <xdr:graphicFrame>
      <xdr:nvGraphicFramePr>
        <xdr:cNvPr id="3" name="Chart 14"/>
        <xdr:cNvGraphicFramePr/>
      </xdr:nvGraphicFramePr>
      <xdr:xfrm>
        <a:off x="15220950" y="238125"/>
        <a:ext cx="14906625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38</xdr:col>
      <xdr:colOff>76200</xdr:colOff>
      <xdr:row>56</xdr:row>
      <xdr:rowOff>19050</xdr:rowOff>
    </xdr:from>
    <xdr:ext cx="2486025" cy="219075"/>
    <xdr:sp>
      <xdr:nvSpPr>
        <xdr:cNvPr id="4" name="Text Box 6"/>
        <xdr:cNvSpPr txBox="1">
          <a:spLocks noChangeArrowheads="1"/>
        </xdr:cNvSpPr>
      </xdr:nvSpPr>
      <xdr:spPr>
        <a:xfrm>
          <a:off x="27593925" y="10734675"/>
          <a:ext cx="2486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23</xdr:col>
      <xdr:colOff>123825</xdr:colOff>
      <xdr:row>56</xdr:row>
      <xdr:rowOff>0</xdr:rowOff>
    </xdr:from>
    <xdr:to>
      <xdr:col>26</xdr:col>
      <xdr:colOff>152400</xdr:colOff>
      <xdr:row>57</xdr:row>
      <xdr:rowOff>28575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15354300" y="10715625"/>
          <a:ext cx="3409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Table DC6204EW- All usual residents aged 16 and over</a:t>
          </a:r>
        </a:p>
      </xdr:txBody>
    </xdr:sp>
    <xdr:clientData/>
  </xdr:twoCellAnchor>
  <xdr:oneCellAnchor>
    <xdr:from>
      <xdr:col>38</xdr:col>
      <xdr:colOff>66675</xdr:colOff>
      <xdr:row>28</xdr:row>
      <xdr:rowOff>123825</xdr:rowOff>
    </xdr:from>
    <xdr:ext cx="2486025" cy="219075"/>
    <xdr:sp>
      <xdr:nvSpPr>
        <xdr:cNvPr id="6" name="Text Box 16"/>
        <xdr:cNvSpPr txBox="1">
          <a:spLocks noChangeArrowheads="1"/>
        </xdr:cNvSpPr>
      </xdr:nvSpPr>
      <xdr:spPr>
        <a:xfrm>
          <a:off x="27584400" y="5486400"/>
          <a:ext cx="2486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23</xdr:col>
      <xdr:colOff>85725</xdr:colOff>
      <xdr:row>28</xdr:row>
      <xdr:rowOff>161925</xdr:rowOff>
    </xdr:from>
    <xdr:to>
      <xdr:col>26</xdr:col>
      <xdr:colOff>114300</xdr:colOff>
      <xdr:row>29</xdr:row>
      <xdr:rowOff>171450</xdr:rowOff>
    </xdr:to>
    <xdr:sp>
      <xdr:nvSpPr>
        <xdr:cNvPr id="7" name="Text Box 17"/>
        <xdr:cNvSpPr txBox="1">
          <a:spLocks noChangeArrowheads="1"/>
        </xdr:cNvSpPr>
      </xdr:nvSpPr>
      <xdr:spPr>
        <a:xfrm>
          <a:off x="15316200" y="5524500"/>
          <a:ext cx="3409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Table DC6204EW- All usual residents aged 16 and over</a:t>
          </a:r>
        </a:p>
      </xdr:txBody>
    </xdr:sp>
    <xdr:clientData/>
  </xdr:twoCellAnchor>
  <xdr:oneCellAnchor>
    <xdr:from>
      <xdr:col>89</xdr:col>
      <xdr:colOff>857250</xdr:colOff>
      <xdr:row>37</xdr:row>
      <xdr:rowOff>142875</xdr:rowOff>
    </xdr:from>
    <xdr:ext cx="2238375" cy="180975"/>
    <xdr:sp>
      <xdr:nvSpPr>
        <xdr:cNvPr id="8" name="Text Box 21"/>
        <xdr:cNvSpPr txBox="1">
          <a:spLocks noChangeArrowheads="1"/>
        </xdr:cNvSpPr>
      </xdr:nvSpPr>
      <xdr:spPr>
        <a:xfrm>
          <a:off x="58521600" y="722947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68</xdr:col>
      <xdr:colOff>161925</xdr:colOff>
      <xdr:row>37</xdr:row>
      <xdr:rowOff>114300</xdr:rowOff>
    </xdr:from>
    <xdr:to>
      <xdr:col>75</xdr:col>
      <xdr:colOff>266700</xdr:colOff>
      <xdr:row>38</xdr:row>
      <xdr:rowOff>171450</xdr:rowOff>
    </xdr:to>
    <xdr:sp>
      <xdr:nvSpPr>
        <xdr:cNvPr id="9" name="Text Box 24"/>
        <xdr:cNvSpPr txBox="1">
          <a:spLocks noChangeArrowheads="1"/>
        </xdr:cNvSpPr>
      </xdr:nvSpPr>
      <xdr:spPr>
        <a:xfrm>
          <a:off x="45681900" y="7200900"/>
          <a:ext cx="5210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DC6201EW- All usual residents aged 16 and over</a:t>
          </a:r>
        </a:p>
      </xdr:txBody>
    </xdr:sp>
    <xdr:clientData/>
  </xdr:twoCellAnchor>
  <xdr:twoCellAnchor>
    <xdr:from>
      <xdr:col>102</xdr:col>
      <xdr:colOff>219075</xdr:colOff>
      <xdr:row>2</xdr:row>
      <xdr:rowOff>85725</xdr:rowOff>
    </xdr:from>
    <xdr:to>
      <xdr:col>126</xdr:col>
      <xdr:colOff>504825</xdr:colOff>
      <xdr:row>46</xdr:row>
      <xdr:rowOff>114300</xdr:rowOff>
    </xdr:to>
    <xdr:graphicFrame>
      <xdr:nvGraphicFramePr>
        <xdr:cNvPr id="10" name="Chart 25"/>
        <xdr:cNvGraphicFramePr/>
      </xdr:nvGraphicFramePr>
      <xdr:xfrm>
        <a:off x="76085700" y="476250"/>
        <a:ext cx="14916150" cy="8448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102</xdr:col>
      <xdr:colOff>295275</xdr:colOff>
      <xdr:row>45</xdr:row>
      <xdr:rowOff>85725</xdr:rowOff>
    </xdr:from>
    <xdr:ext cx="4343400" cy="238125"/>
    <xdr:sp>
      <xdr:nvSpPr>
        <xdr:cNvPr id="11" name="Text Box 26"/>
        <xdr:cNvSpPr txBox="1">
          <a:spLocks noChangeArrowheads="1"/>
        </xdr:cNvSpPr>
      </xdr:nvSpPr>
      <xdr:spPr>
        <a:xfrm>
          <a:off x="76161900" y="8705850"/>
          <a:ext cx="4343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Table DC6101EW - All Household Reference Persons aged 16 and over
</a:t>
          </a:r>
        </a:p>
      </xdr:txBody>
    </xdr:sp>
    <xdr:clientData/>
  </xdr:oneCellAnchor>
  <xdr:oneCellAnchor>
    <xdr:from>
      <xdr:col>122</xdr:col>
      <xdr:colOff>400050</xdr:colOff>
      <xdr:row>45</xdr:row>
      <xdr:rowOff>76200</xdr:rowOff>
    </xdr:from>
    <xdr:ext cx="2486025" cy="219075"/>
    <xdr:sp>
      <xdr:nvSpPr>
        <xdr:cNvPr id="12" name="Text Box 27"/>
        <xdr:cNvSpPr txBox="1">
          <a:spLocks noChangeArrowheads="1"/>
        </xdr:cNvSpPr>
      </xdr:nvSpPr>
      <xdr:spPr>
        <a:xfrm>
          <a:off x="88458675" y="8696325"/>
          <a:ext cx="2486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68</xdr:col>
      <xdr:colOff>123825</xdr:colOff>
      <xdr:row>39</xdr:row>
      <xdr:rowOff>0</xdr:rowOff>
    </xdr:from>
    <xdr:to>
      <xdr:col>93</xdr:col>
      <xdr:colOff>561975</xdr:colOff>
      <xdr:row>57</xdr:row>
      <xdr:rowOff>28575</xdr:rowOff>
    </xdr:to>
    <xdr:graphicFrame>
      <xdr:nvGraphicFramePr>
        <xdr:cNvPr id="13" name="Chart 30"/>
        <xdr:cNvGraphicFramePr/>
      </xdr:nvGraphicFramePr>
      <xdr:xfrm>
        <a:off x="45643800" y="7477125"/>
        <a:ext cx="15116175" cy="3457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89</xdr:col>
      <xdr:colOff>828675</xdr:colOff>
      <xdr:row>56</xdr:row>
      <xdr:rowOff>19050</xdr:rowOff>
    </xdr:from>
    <xdr:ext cx="2238375" cy="180975"/>
    <xdr:sp>
      <xdr:nvSpPr>
        <xdr:cNvPr id="14" name="Text Box 31"/>
        <xdr:cNvSpPr txBox="1">
          <a:spLocks noChangeArrowheads="1"/>
        </xdr:cNvSpPr>
      </xdr:nvSpPr>
      <xdr:spPr>
        <a:xfrm>
          <a:off x="58493025" y="1073467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68</xdr:col>
      <xdr:colOff>171450</xdr:colOff>
      <xdr:row>55</xdr:row>
      <xdr:rowOff>161925</xdr:rowOff>
    </xdr:from>
    <xdr:to>
      <xdr:col>75</xdr:col>
      <xdr:colOff>276225</xdr:colOff>
      <xdr:row>57</xdr:row>
      <xdr:rowOff>28575</xdr:rowOff>
    </xdr:to>
    <xdr:sp>
      <xdr:nvSpPr>
        <xdr:cNvPr id="15" name="Text Box 32"/>
        <xdr:cNvSpPr txBox="1">
          <a:spLocks noChangeArrowheads="1"/>
        </xdr:cNvSpPr>
      </xdr:nvSpPr>
      <xdr:spPr>
        <a:xfrm>
          <a:off x="45691425" y="10687050"/>
          <a:ext cx="5210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DC6201EW- All usual residents aged 16 and over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List1" displayName="List1" ref="A5:A12" comment="" insertRow="1" totalsRowShown="0">
  <autoFilter ref="A5:A12"/>
  <tableColumns count="1">
    <tableColumn id="1" name="Economically active: In employment: Total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List2" displayName="List2" ref="A13:A15" comment="" insertRow="1" totalsRowShown="0">
  <autoFilter ref="A13:A15"/>
  <tableColumns count="1">
    <tableColumn id="1" name="Economically active: Unemployed: Total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3" name="List3" displayName="List3" ref="A32:A39" comment="" insertRow="1" totalsRowShown="0">
  <autoFilter ref="A32:A39"/>
  <tableColumns count="1">
    <tableColumn id="1" name="Economically active: In employment: Total"/>
  </tableColumns>
  <tableStyleInfo name="" showFirstColumn="0" showLastColumn="0" showRowStripes="1" showColumnStripes="0"/>
</table>
</file>

<file path=xl/tables/table4.xml><?xml version="1.0" encoding="utf-8"?>
<table xmlns="http://schemas.openxmlformats.org/spreadsheetml/2006/main" id="4" name="List4" displayName="List4" ref="A40:A42" comment="" insertRow="1" totalsRowShown="0">
  <autoFilter ref="A40:A42"/>
  <tableColumns count="1">
    <tableColumn id="1" name="Economically active: Unemployed: Total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28125" style="0" customWidth="1"/>
    <col min="2" max="2" width="177.421875" style="0" customWidth="1"/>
    <col min="3" max="3" width="16.00390625" style="178" customWidth="1"/>
  </cols>
  <sheetData>
    <row r="1" spans="1:3" ht="21">
      <c r="A1" s="160" t="s">
        <v>172</v>
      </c>
      <c r="B1" s="2"/>
      <c r="C1" s="177"/>
    </row>
    <row r="2" spans="1:3" ht="21">
      <c r="A2" s="2"/>
      <c r="B2" s="2"/>
      <c r="C2" s="177"/>
    </row>
    <row r="3" spans="1:3" ht="21">
      <c r="A3" s="157"/>
      <c r="B3" s="157"/>
      <c r="C3" s="161" t="s">
        <v>171</v>
      </c>
    </row>
    <row r="4" spans="1:3" ht="21">
      <c r="A4" s="179" t="s">
        <v>173</v>
      </c>
      <c r="B4" s="180"/>
      <c r="C4" s="181"/>
    </row>
    <row r="5" spans="1:3" ht="21">
      <c r="A5" s="182" t="s">
        <v>174</v>
      </c>
      <c r="B5" s="158" t="s">
        <v>34</v>
      </c>
      <c r="C5" s="159">
        <v>2</v>
      </c>
    </row>
    <row r="6" spans="1:3" ht="21">
      <c r="A6" s="182"/>
      <c r="B6" s="158" t="s">
        <v>175</v>
      </c>
      <c r="C6" s="159">
        <v>2</v>
      </c>
    </row>
    <row r="7" spans="1:3" ht="21">
      <c r="A7" s="182"/>
      <c r="B7" s="158" t="s">
        <v>176</v>
      </c>
      <c r="C7" s="159">
        <v>3</v>
      </c>
    </row>
    <row r="8" spans="1:3" ht="21">
      <c r="A8" s="182" t="s">
        <v>177</v>
      </c>
      <c r="B8" s="158" t="s">
        <v>42</v>
      </c>
      <c r="C8" s="159">
        <v>4</v>
      </c>
    </row>
    <row r="9" spans="1:3" ht="21">
      <c r="A9" s="182"/>
      <c r="B9" s="158" t="s">
        <v>214</v>
      </c>
      <c r="C9" s="159">
        <v>4</v>
      </c>
    </row>
    <row r="10" spans="1:3" ht="21">
      <c r="A10" s="182"/>
      <c r="B10" s="158" t="s">
        <v>178</v>
      </c>
      <c r="C10" s="159">
        <v>5</v>
      </c>
    </row>
    <row r="11" spans="1:3" ht="21">
      <c r="A11" s="182" t="s">
        <v>179</v>
      </c>
      <c r="B11" s="158" t="s">
        <v>46</v>
      </c>
      <c r="C11" s="159">
        <v>6</v>
      </c>
    </row>
    <row r="12" spans="1:4" ht="21">
      <c r="A12" s="182"/>
      <c r="B12" s="158" t="s">
        <v>215</v>
      </c>
      <c r="C12" s="159">
        <v>6</v>
      </c>
      <c r="D12" s="3"/>
    </row>
    <row r="13" spans="1:3" ht="21">
      <c r="A13" s="182"/>
      <c r="B13" s="158" t="s">
        <v>180</v>
      </c>
      <c r="C13" s="159">
        <v>7</v>
      </c>
    </row>
    <row r="14" spans="1:3" ht="21">
      <c r="A14" s="182" t="s">
        <v>181</v>
      </c>
      <c r="B14" s="158" t="s">
        <v>50</v>
      </c>
      <c r="C14" s="159">
        <v>8</v>
      </c>
    </row>
    <row r="15" spans="1:3" ht="21">
      <c r="A15" s="182"/>
      <c r="B15" s="158" t="s">
        <v>54</v>
      </c>
      <c r="C15" s="159">
        <v>8</v>
      </c>
    </row>
    <row r="16" spans="1:3" ht="21">
      <c r="A16" s="182"/>
      <c r="B16" s="158" t="s">
        <v>182</v>
      </c>
      <c r="C16" s="159">
        <v>9</v>
      </c>
    </row>
    <row r="17" spans="1:3" ht="21">
      <c r="A17" s="182" t="s">
        <v>183</v>
      </c>
      <c r="B17" s="158" t="s">
        <v>73</v>
      </c>
      <c r="C17" s="159">
        <v>10</v>
      </c>
    </row>
    <row r="18" spans="1:3" ht="21">
      <c r="A18" s="182"/>
      <c r="B18" s="158" t="s">
        <v>74</v>
      </c>
      <c r="C18" s="159">
        <v>11</v>
      </c>
    </row>
    <row r="19" spans="1:3" ht="21">
      <c r="A19" s="182"/>
      <c r="B19" s="158" t="s">
        <v>184</v>
      </c>
      <c r="C19" s="159">
        <v>12</v>
      </c>
    </row>
    <row r="20" spans="1:3" ht="21">
      <c r="A20" s="182" t="s">
        <v>185</v>
      </c>
      <c r="B20" s="158" t="s">
        <v>81</v>
      </c>
      <c r="C20" s="159">
        <v>12</v>
      </c>
    </row>
    <row r="21" spans="1:3" ht="21">
      <c r="A21" s="182"/>
      <c r="B21" s="158" t="s">
        <v>88</v>
      </c>
      <c r="C21" s="159">
        <v>12</v>
      </c>
    </row>
    <row r="22" spans="1:3" ht="21">
      <c r="A22" s="182"/>
      <c r="B22" s="158" t="s">
        <v>186</v>
      </c>
      <c r="C22" s="159">
        <v>13</v>
      </c>
    </row>
    <row r="23" spans="1:3" ht="21">
      <c r="A23" s="182" t="s">
        <v>218</v>
      </c>
      <c r="B23" s="158" t="s">
        <v>211</v>
      </c>
      <c r="C23" s="159">
        <v>14</v>
      </c>
    </row>
    <row r="24" spans="1:36" ht="21">
      <c r="A24" s="182"/>
      <c r="B24" s="158" t="s">
        <v>212</v>
      </c>
      <c r="C24" s="159">
        <v>14</v>
      </c>
      <c r="AH24" s="185"/>
      <c r="AI24" s="163"/>
      <c r="AJ24" s="162"/>
    </row>
    <row r="25" spans="1:36" ht="21">
      <c r="A25" s="182"/>
      <c r="B25" s="158" t="s">
        <v>213</v>
      </c>
      <c r="C25" s="159">
        <v>15</v>
      </c>
      <c r="AH25" s="185"/>
      <c r="AI25" s="163"/>
      <c r="AJ25" s="162"/>
    </row>
    <row r="26" spans="1:36" ht="21">
      <c r="A26" s="184"/>
      <c r="B26" s="158" t="s">
        <v>219</v>
      </c>
      <c r="C26" s="158">
        <v>15</v>
      </c>
      <c r="AH26" s="185"/>
      <c r="AI26" s="163"/>
      <c r="AJ26" s="162"/>
    </row>
    <row r="27" spans="2:36" ht="9" customHeight="1">
      <c r="B27" s="163"/>
      <c r="AH27" s="186"/>
      <c r="AI27" s="163"/>
      <c r="AJ27" s="162"/>
    </row>
    <row r="28" spans="1:3" ht="21">
      <c r="A28" s="157"/>
      <c r="B28" s="157"/>
      <c r="C28" s="161" t="s">
        <v>171</v>
      </c>
    </row>
    <row r="29" spans="1:3" ht="21">
      <c r="A29" s="183" t="s">
        <v>187</v>
      </c>
      <c r="B29" s="183"/>
      <c r="C29" s="183"/>
    </row>
    <row r="30" spans="1:3" ht="21">
      <c r="A30" s="182" t="s">
        <v>188</v>
      </c>
      <c r="B30" s="176" t="s">
        <v>84</v>
      </c>
      <c r="C30" s="159">
        <v>16</v>
      </c>
    </row>
    <row r="31" spans="1:3" ht="21">
      <c r="A31" s="182"/>
      <c r="B31" s="176" t="s">
        <v>86</v>
      </c>
      <c r="C31" s="159">
        <v>16</v>
      </c>
    </row>
    <row r="32" spans="1:3" ht="21">
      <c r="A32" s="182"/>
      <c r="B32" s="176" t="s">
        <v>220</v>
      </c>
      <c r="C32" s="159">
        <v>16</v>
      </c>
    </row>
    <row r="33" spans="1:3" ht="21" customHeight="1">
      <c r="A33" s="187"/>
      <c r="B33" s="176" t="s">
        <v>189</v>
      </c>
      <c r="C33" s="158">
        <v>17</v>
      </c>
    </row>
    <row r="34" spans="1:3" ht="21">
      <c r="A34" s="182" t="s">
        <v>190</v>
      </c>
      <c r="B34" s="158" t="s">
        <v>76</v>
      </c>
      <c r="C34" s="159">
        <v>18</v>
      </c>
    </row>
    <row r="35" spans="1:3" ht="21">
      <c r="A35" s="182"/>
      <c r="B35" s="158" t="s">
        <v>78</v>
      </c>
      <c r="C35" s="159">
        <v>18</v>
      </c>
    </row>
    <row r="36" spans="1:3" ht="21">
      <c r="A36" s="182"/>
      <c r="B36" s="158" t="s">
        <v>217</v>
      </c>
      <c r="C36" s="159">
        <v>19</v>
      </c>
    </row>
    <row r="37" spans="1:3" ht="21" customHeight="1">
      <c r="A37" s="187"/>
      <c r="B37" s="158" t="s">
        <v>191</v>
      </c>
      <c r="C37" s="158">
        <v>19</v>
      </c>
    </row>
    <row r="38" spans="1:3" ht="21">
      <c r="A38" s="182" t="s">
        <v>192</v>
      </c>
      <c r="B38" s="158" t="s">
        <v>168</v>
      </c>
      <c r="C38" s="159">
        <v>20</v>
      </c>
    </row>
    <row r="39" spans="1:3" ht="21">
      <c r="A39" s="182"/>
      <c r="B39" s="158" t="s">
        <v>167</v>
      </c>
      <c r="C39" s="159">
        <v>20</v>
      </c>
    </row>
    <row r="40" spans="1:3" ht="21">
      <c r="A40" s="182"/>
      <c r="B40" s="158" t="s">
        <v>193</v>
      </c>
      <c r="C40" s="159">
        <v>21</v>
      </c>
    </row>
  </sheetData>
  <sheetProtection/>
  <mergeCells count="13">
    <mergeCell ref="A20:A22"/>
    <mergeCell ref="A29:C29"/>
    <mergeCell ref="A23:A26"/>
    <mergeCell ref="AH24:AH27"/>
    <mergeCell ref="A38:A40"/>
    <mergeCell ref="A30:A33"/>
    <mergeCell ref="A34:A37"/>
    <mergeCell ref="A4:C4"/>
    <mergeCell ref="A5:A7"/>
    <mergeCell ref="A8:A10"/>
    <mergeCell ref="A11:A13"/>
    <mergeCell ref="A14:A16"/>
    <mergeCell ref="A17:A19"/>
  </mergeCells>
  <hyperlinks>
    <hyperlink ref="A4:C4" location="'Economic Activity (1)'!A1" display="Economic Activity (1)"/>
    <hyperlink ref="A29:C29" location="'Economic Activity (2)'!A1" display="Economic Activity (2)"/>
  </hyperlinks>
  <printOptions/>
  <pageMargins left="0.25" right="0.25" top="0.25" bottom="0.61" header="0.25" footer="0.25"/>
  <pageSetup horizontalDpi="600" verticalDpi="600" orientation="landscape" paperSize="9" scale="66" r:id="rId1"/>
  <headerFooter alignWithMargins="0">
    <oddFooter>&amp;L2011 Census Detailed Characteristics - Economic Activity - &amp;A &amp;R&amp;P</oddFooter>
  </headerFooter>
  <rowBreaks count="1" manualBreakCount="1">
    <brk id="40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U90"/>
  <sheetViews>
    <sheetView zoomScalePageLayoutView="0" workbookViewId="0" topLeftCell="T19">
      <selection activeCell="DP55" sqref="DP55"/>
    </sheetView>
  </sheetViews>
  <sheetFormatPr defaultColWidth="9.140625" defaultRowHeight="12.75"/>
  <cols>
    <col min="1" max="1" width="69.7109375" style="0" customWidth="1"/>
    <col min="2" max="9" width="15.7109375" style="0" customWidth="1"/>
    <col min="10" max="10" width="19.421875" style="0" customWidth="1"/>
    <col min="11" max="11" width="11.28125" style="0" bestFit="1" customWidth="1"/>
    <col min="37" max="37" width="2.421875" style="0" customWidth="1"/>
    <col min="38" max="38" width="72.140625" style="0" bestFit="1" customWidth="1"/>
    <col min="39" max="39" width="40.421875" style="0" customWidth="1"/>
    <col min="40" max="40" width="42.00390625" style="0" customWidth="1"/>
    <col min="41" max="41" width="41.28125" style="0" customWidth="1"/>
    <col min="42" max="42" width="28.8515625" style="0" customWidth="1"/>
    <col min="68" max="68" width="2.7109375" style="0" customWidth="1"/>
    <col min="69" max="69" width="70.28125" style="0" customWidth="1"/>
    <col min="70" max="70" width="39.57421875" style="0" customWidth="1"/>
    <col min="71" max="71" width="40.421875" style="0" customWidth="1"/>
    <col min="72" max="72" width="43.57421875" style="0" customWidth="1"/>
    <col min="73" max="73" width="29.57421875" style="0" customWidth="1"/>
    <col min="99" max="99" width="2.421875" style="0" customWidth="1"/>
    <col min="100" max="100" width="71.00390625" style="0" customWidth="1"/>
    <col min="101" max="101" width="27.28125" style="0" customWidth="1"/>
    <col min="102" max="102" width="25.00390625" style="0" customWidth="1"/>
    <col min="103" max="103" width="26.140625" style="0" customWidth="1"/>
    <col min="104" max="104" width="26.28125" style="0" customWidth="1"/>
    <col min="105" max="105" width="31.57421875" style="0" customWidth="1"/>
    <col min="106" max="106" width="17.28125" style="0" customWidth="1"/>
    <col min="132" max="132" width="2.28125" style="0" customWidth="1"/>
    <col min="133" max="133" width="88.140625" style="0" bestFit="1" customWidth="1"/>
    <col min="134" max="134" width="35.57421875" style="0" customWidth="1"/>
    <col min="135" max="135" width="39.7109375" style="0" customWidth="1"/>
    <col min="136" max="136" width="35.140625" style="0" customWidth="1"/>
    <col min="137" max="137" width="24.8515625" style="0" customWidth="1"/>
    <col min="138" max="138" width="2.8515625" style="0" customWidth="1"/>
    <col min="139" max="139" width="88.140625" style="0" bestFit="1" customWidth="1"/>
    <col min="140" max="140" width="36.28125" style="0" customWidth="1"/>
    <col min="141" max="141" width="38.421875" style="0" customWidth="1"/>
    <col min="142" max="142" width="39.8515625" style="0" customWidth="1"/>
    <col min="143" max="143" width="20.421875" style="0" customWidth="1"/>
    <col min="144" max="144" width="1.28515625" style="0" customWidth="1"/>
    <col min="145" max="145" width="20.00390625" style="0" customWidth="1"/>
    <col min="146" max="146" width="26.8515625" style="0" customWidth="1"/>
    <col min="147" max="147" width="8.57421875" style="0" customWidth="1"/>
    <col min="148" max="148" width="7.57421875" style="0" customWidth="1"/>
    <col min="149" max="149" width="7.00390625" style="0" customWidth="1"/>
    <col min="150" max="150" width="6.57421875" style="0" customWidth="1"/>
    <col min="151" max="151" width="10.140625" style="0" customWidth="1"/>
    <col min="152" max="152" width="8.57421875" style="0" customWidth="1"/>
    <col min="153" max="153" width="8.8515625" style="0" customWidth="1"/>
    <col min="154" max="154" width="7.28125" style="0" customWidth="1"/>
    <col min="155" max="155" width="7.421875" style="0" customWidth="1"/>
    <col min="156" max="156" width="9.28125" style="0" customWidth="1"/>
    <col min="157" max="157" width="6.57421875" style="0" customWidth="1"/>
    <col min="158" max="158" width="7.140625" style="0" customWidth="1"/>
    <col min="159" max="159" width="13.140625" style="0" customWidth="1"/>
    <col min="160" max="160" width="10.28125" style="0" customWidth="1"/>
    <col min="161" max="161" width="17.28125" style="0" customWidth="1"/>
    <col min="162" max="162" width="7.8515625" style="0" customWidth="1"/>
    <col min="163" max="163" width="6.57421875" style="0" customWidth="1"/>
    <col min="164" max="164" width="7.421875" style="0" customWidth="1"/>
    <col min="165" max="165" width="12.57421875" style="0" customWidth="1"/>
    <col min="166" max="166" width="9.8515625" style="0" customWidth="1"/>
    <col min="192" max="192" width="1.8515625" style="0" customWidth="1"/>
    <col min="193" max="193" width="82.7109375" style="0" customWidth="1"/>
    <col min="194" max="194" width="19.00390625" style="0" bestFit="1" customWidth="1"/>
    <col min="195" max="195" width="18.8515625" style="0" customWidth="1"/>
    <col min="196" max="196" width="21.140625" style="0" customWidth="1"/>
    <col min="197" max="197" width="18.8515625" style="0" customWidth="1"/>
    <col min="198" max="198" width="19.00390625" style="0" customWidth="1"/>
    <col min="199" max="199" width="13.7109375" style="0" customWidth="1"/>
    <col min="200" max="200" width="18.28125" style="0" customWidth="1"/>
    <col min="201" max="201" width="13.7109375" style="0" customWidth="1"/>
    <col min="202" max="202" width="1.7109375" style="0" customWidth="1"/>
    <col min="203" max="203" width="82.7109375" style="0" customWidth="1"/>
    <col min="204" max="204" width="19.140625" style="0" customWidth="1"/>
    <col min="205" max="205" width="19.7109375" style="0" customWidth="1"/>
    <col min="206" max="206" width="20.28125" style="0" customWidth="1"/>
    <col min="207" max="207" width="19.28125" style="0" customWidth="1"/>
    <col min="208" max="208" width="19.421875" style="0" customWidth="1"/>
    <col min="209" max="209" width="12.8515625" style="0" customWidth="1"/>
    <col min="210" max="210" width="19.57421875" style="0" customWidth="1"/>
    <col min="211" max="211" width="12.57421875" style="0" customWidth="1"/>
  </cols>
  <sheetData>
    <row r="1" spans="1:207" ht="15.75">
      <c r="A1" s="56" t="s">
        <v>34</v>
      </c>
      <c r="B1" s="57"/>
      <c r="C1" s="57"/>
      <c r="D1" s="57"/>
      <c r="E1" s="57"/>
      <c r="F1" s="57"/>
      <c r="G1" s="57"/>
      <c r="H1" s="57"/>
      <c r="I1" s="57"/>
      <c r="J1" s="57"/>
      <c r="K1" s="57"/>
      <c r="AL1" s="56" t="s">
        <v>42</v>
      </c>
      <c r="AM1" s="99"/>
      <c r="AN1" s="99"/>
      <c r="AO1" s="99"/>
      <c r="AP1" s="99"/>
      <c r="BQ1" s="56" t="s">
        <v>46</v>
      </c>
      <c r="BR1" s="99"/>
      <c r="BS1" s="99"/>
      <c r="BT1" s="99"/>
      <c r="BU1" s="99"/>
      <c r="CV1" s="56" t="s">
        <v>50</v>
      </c>
      <c r="CW1" s="99"/>
      <c r="CX1" s="99"/>
      <c r="CY1" s="99"/>
      <c r="CZ1" s="99"/>
      <c r="DA1" s="99"/>
      <c r="DB1" s="99"/>
      <c r="EI1" s="56" t="s">
        <v>194</v>
      </c>
      <c r="EJ1" s="99"/>
      <c r="EK1" s="99"/>
      <c r="EL1" s="99"/>
      <c r="EM1" s="99"/>
      <c r="EO1" s="1" t="s">
        <v>81</v>
      </c>
      <c r="GK1" s="56" t="s">
        <v>211</v>
      </c>
      <c r="GL1" s="99"/>
      <c r="GM1" s="99"/>
      <c r="GN1" s="99"/>
      <c r="GO1" s="99"/>
      <c r="GU1" s="56" t="s">
        <v>213</v>
      </c>
      <c r="GV1" s="99"/>
      <c r="GW1" s="99"/>
      <c r="GX1" s="99"/>
      <c r="GY1" s="99"/>
    </row>
    <row r="2" spans="1:211" ht="15">
      <c r="A2" s="58" t="s">
        <v>19</v>
      </c>
      <c r="B2" s="59" t="s">
        <v>27</v>
      </c>
      <c r="C2" s="59"/>
      <c r="D2" s="59"/>
      <c r="E2" s="59"/>
      <c r="F2" s="59"/>
      <c r="G2" s="59" t="s">
        <v>28</v>
      </c>
      <c r="H2" s="60"/>
      <c r="I2" s="59"/>
      <c r="J2" s="59"/>
      <c r="K2" s="61"/>
      <c r="AL2" s="58" t="s">
        <v>19</v>
      </c>
      <c r="AM2" s="191" t="s">
        <v>43</v>
      </c>
      <c r="AN2" s="192"/>
      <c r="AO2" s="193"/>
      <c r="AP2" s="61"/>
      <c r="BQ2" s="58" t="s">
        <v>19</v>
      </c>
      <c r="BR2" s="191" t="s">
        <v>38</v>
      </c>
      <c r="BS2" s="192"/>
      <c r="BT2" s="193"/>
      <c r="BU2" s="61"/>
      <c r="CV2" s="58" t="s">
        <v>19</v>
      </c>
      <c r="CW2" s="125"/>
      <c r="CX2" s="50"/>
      <c r="CY2" s="100" t="s">
        <v>53</v>
      </c>
      <c r="CZ2" s="26"/>
      <c r="DA2" s="126"/>
      <c r="DB2" s="127"/>
      <c r="EI2" s="113" t="s">
        <v>87</v>
      </c>
      <c r="EJ2" s="135"/>
      <c r="EK2" s="100" t="s">
        <v>71</v>
      </c>
      <c r="EL2" s="100"/>
      <c r="EM2" s="113"/>
      <c r="EO2" s="194" t="s">
        <v>87</v>
      </c>
      <c r="EP2" s="195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26" t="s">
        <v>79</v>
      </c>
      <c r="FB2" s="11"/>
      <c r="FC2" s="11"/>
      <c r="FD2" s="11"/>
      <c r="FE2" s="11"/>
      <c r="FF2" s="11"/>
      <c r="FG2" s="11"/>
      <c r="FH2" s="11"/>
      <c r="FI2" s="11"/>
      <c r="FJ2" s="13"/>
      <c r="GK2" s="58" t="s">
        <v>19</v>
      </c>
      <c r="GL2" s="216" t="s">
        <v>209</v>
      </c>
      <c r="GM2" s="217"/>
      <c r="GN2" s="217"/>
      <c r="GO2" s="218"/>
      <c r="GP2" s="218"/>
      <c r="GQ2" s="218"/>
      <c r="GR2" s="219"/>
      <c r="GS2" s="61"/>
      <c r="GU2" s="58" t="s">
        <v>19</v>
      </c>
      <c r="GV2" s="216" t="s">
        <v>209</v>
      </c>
      <c r="GW2" s="217"/>
      <c r="GX2" s="217"/>
      <c r="GY2" s="218"/>
      <c r="GZ2" s="218"/>
      <c r="HA2" s="218"/>
      <c r="HB2" s="219"/>
      <c r="HC2" s="61"/>
    </row>
    <row r="3" spans="1:211" ht="15" customHeight="1">
      <c r="A3" s="62"/>
      <c r="B3" s="63" t="s">
        <v>20</v>
      </c>
      <c r="C3" s="52" t="s">
        <v>21</v>
      </c>
      <c r="D3" s="52" t="s">
        <v>22</v>
      </c>
      <c r="E3" s="52" t="s">
        <v>23</v>
      </c>
      <c r="F3" s="52" t="s">
        <v>24</v>
      </c>
      <c r="G3" s="52" t="s">
        <v>25</v>
      </c>
      <c r="H3" s="52" t="s">
        <v>29</v>
      </c>
      <c r="I3" s="52" t="s">
        <v>26</v>
      </c>
      <c r="J3" s="53" t="s">
        <v>30</v>
      </c>
      <c r="K3" s="64" t="s">
        <v>18</v>
      </c>
      <c r="AL3" s="101"/>
      <c r="AM3" s="102" t="s">
        <v>39</v>
      </c>
      <c r="AN3" s="103" t="s">
        <v>40</v>
      </c>
      <c r="AO3" s="104" t="s">
        <v>41</v>
      </c>
      <c r="AP3" s="47" t="s">
        <v>18</v>
      </c>
      <c r="BQ3" s="101"/>
      <c r="BR3" s="119" t="s">
        <v>37</v>
      </c>
      <c r="BS3" s="120" t="s">
        <v>44</v>
      </c>
      <c r="BT3" s="121" t="s">
        <v>45</v>
      </c>
      <c r="BU3" s="47" t="s">
        <v>18</v>
      </c>
      <c r="CV3" s="101"/>
      <c r="CW3" s="128" t="s">
        <v>48</v>
      </c>
      <c r="CX3" s="128" t="s">
        <v>51</v>
      </c>
      <c r="CY3" s="47" t="s">
        <v>52</v>
      </c>
      <c r="CZ3" s="129" t="s">
        <v>45</v>
      </c>
      <c r="DA3" s="47" t="s">
        <v>49</v>
      </c>
      <c r="DB3" s="128" t="s">
        <v>85</v>
      </c>
      <c r="EI3" s="114"/>
      <c r="EJ3" s="47" t="s">
        <v>55</v>
      </c>
      <c r="EK3" s="47" t="s">
        <v>56</v>
      </c>
      <c r="EL3" s="129" t="s">
        <v>57</v>
      </c>
      <c r="EM3" s="47" t="s">
        <v>18</v>
      </c>
      <c r="EO3" s="140"/>
      <c r="EP3" s="141"/>
      <c r="EQ3" s="209" t="s">
        <v>111</v>
      </c>
      <c r="ER3" s="203" t="s">
        <v>99</v>
      </c>
      <c r="ES3" s="205" t="s">
        <v>113</v>
      </c>
      <c r="ET3" s="206" t="s">
        <v>101</v>
      </c>
      <c r="EU3" s="206" t="s">
        <v>115</v>
      </c>
      <c r="EV3" s="206" t="s">
        <v>116</v>
      </c>
      <c r="EW3" s="206" t="s">
        <v>102</v>
      </c>
      <c r="EX3" s="206" t="s">
        <v>104</v>
      </c>
      <c r="EY3" s="206" t="s">
        <v>105</v>
      </c>
      <c r="EZ3" s="206" t="s">
        <v>106</v>
      </c>
      <c r="FA3" s="206" t="s">
        <v>114</v>
      </c>
      <c r="FB3" s="206" t="s">
        <v>107</v>
      </c>
      <c r="FC3" s="206" t="s">
        <v>109</v>
      </c>
      <c r="FD3" s="206" t="s">
        <v>110</v>
      </c>
      <c r="FE3" s="209" t="s">
        <v>80</v>
      </c>
      <c r="FF3" s="199" t="s">
        <v>112</v>
      </c>
      <c r="FG3" s="206" t="s">
        <v>100</v>
      </c>
      <c r="FH3" s="206" t="s">
        <v>103</v>
      </c>
      <c r="FI3" s="209" t="s">
        <v>108</v>
      </c>
      <c r="FJ3" s="188" t="s">
        <v>36</v>
      </c>
      <c r="GK3" s="165"/>
      <c r="GL3" s="214" t="s">
        <v>198</v>
      </c>
      <c r="GM3" s="214" t="s">
        <v>199</v>
      </c>
      <c r="GN3" s="214" t="s">
        <v>200</v>
      </c>
      <c r="GO3" s="214" t="s">
        <v>202</v>
      </c>
      <c r="GP3" s="220" t="s">
        <v>203</v>
      </c>
      <c r="GQ3" s="214" t="s">
        <v>197</v>
      </c>
      <c r="GR3" s="214" t="s">
        <v>201</v>
      </c>
      <c r="GS3" s="224" t="s">
        <v>36</v>
      </c>
      <c r="GU3" s="165"/>
      <c r="GV3" s="214" t="s">
        <v>198</v>
      </c>
      <c r="GW3" s="214" t="s">
        <v>199</v>
      </c>
      <c r="GX3" s="214" t="s">
        <v>200</v>
      </c>
      <c r="GY3" s="214" t="s">
        <v>202</v>
      </c>
      <c r="GZ3" s="220" t="s">
        <v>203</v>
      </c>
      <c r="HA3" s="214" t="s">
        <v>197</v>
      </c>
      <c r="HB3" s="214" t="s">
        <v>201</v>
      </c>
      <c r="HC3" s="224" t="s">
        <v>36</v>
      </c>
    </row>
    <row r="4" spans="1:211" ht="15">
      <c r="A4" s="65" t="s">
        <v>0</v>
      </c>
      <c r="B4" s="55">
        <v>99925</v>
      </c>
      <c r="C4" s="55">
        <v>1672</v>
      </c>
      <c r="D4" s="55">
        <v>3745</v>
      </c>
      <c r="E4" s="55">
        <v>934</v>
      </c>
      <c r="F4" s="55">
        <v>9175</v>
      </c>
      <c r="G4" s="55">
        <v>507</v>
      </c>
      <c r="H4" s="55">
        <v>874</v>
      </c>
      <c r="I4" s="55">
        <v>59827</v>
      </c>
      <c r="J4" s="66">
        <v>14021</v>
      </c>
      <c r="K4" s="67">
        <f aca="true" t="shared" si="0" ref="K4:K21">SUM(B4:J4)</f>
        <v>190680</v>
      </c>
      <c r="AL4" s="105" t="s">
        <v>0</v>
      </c>
      <c r="AM4" s="55">
        <v>177327</v>
      </c>
      <c r="AN4" s="55">
        <v>11268</v>
      </c>
      <c r="AO4" s="66">
        <v>2085</v>
      </c>
      <c r="AP4" s="67">
        <f aca="true" t="shared" si="1" ref="AP4:AP22">AM4+AN4+AO4</f>
        <v>190680</v>
      </c>
      <c r="BQ4" s="105" t="s">
        <v>0</v>
      </c>
      <c r="BR4" s="55">
        <v>20961</v>
      </c>
      <c r="BS4" s="55">
        <v>140056</v>
      </c>
      <c r="BT4" s="66">
        <v>29663</v>
      </c>
      <c r="BU4" s="67">
        <f aca="true" t="shared" si="2" ref="BU4:BU22">BR4+BS4+BT4</f>
        <v>190680</v>
      </c>
      <c r="CV4" s="105" t="s">
        <v>0</v>
      </c>
      <c r="CW4" s="130">
        <v>178322</v>
      </c>
      <c r="CX4" s="55">
        <v>9316</v>
      </c>
      <c r="CY4" s="55">
        <v>1670</v>
      </c>
      <c r="CZ4" s="55">
        <v>1372</v>
      </c>
      <c r="DA4" s="130">
        <v>12358</v>
      </c>
      <c r="DB4" s="77">
        <f aca="true" t="shared" si="3" ref="DB4:DB22">CW4+CX4+CY4+CZ4</f>
        <v>190680</v>
      </c>
      <c r="EI4" s="46" t="s">
        <v>0</v>
      </c>
      <c r="EJ4" s="45">
        <f>(ED12/ED38)*100</f>
        <v>13.815193477416852</v>
      </c>
      <c r="EK4" s="45">
        <f>(EE12/EE38)*100</f>
        <v>39.150970566211626</v>
      </c>
      <c r="EL4" s="45">
        <f>(EF12/EF38)*100</f>
        <v>81.43780189448591</v>
      </c>
      <c r="EM4" s="136">
        <f>(EG12/EG38)*100</f>
        <v>74.48757563801568</v>
      </c>
      <c r="EO4" s="142"/>
      <c r="EP4" s="143"/>
      <c r="EQ4" s="189"/>
      <c r="ER4" s="204"/>
      <c r="ES4" s="189"/>
      <c r="ET4" s="189"/>
      <c r="EU4" s="189"/>
      <c r="EV4" s="189"/>
      <c r="EW4" s="189"/>
      <c r="EX4" s="189"/>
      <c r="EY4" s="189"/>
      <c r="EZ4" s="189"/>
      <c r="FA4" s="189"/>
      <c r="FB4" s="189"/>
      <c r="FC4" s="189"/>
      <c r="FD4" s="189"/>
      <c r="FE4" s="189"/>
      <c r="FF4" s="200"/>
      <c r="FG4" s="189"/>
      <c r="FH4" s="189"/>
      <c r="FI4" s="189"/>
      <c r="FJ4" s="189"/>
      <c r="GK4" s="155"/>
      <c r="GL4" s="215"/>
      <c r="GM4" s="215"/>
      <c r="GN4" s="215"/>
      <c r="GO4" s="215"/>
      <c r="GP4" s="221"/>
      <c r="GQ4" s="215"/>
      <c r="GR4" s="215"/>
      <c r="GS4" s="190"/>
      <c r="GU4" s="155"/>
      <c r="GV4" s="215"/>
      <c r="GW4" s="215"/>
      <c r="GX4" s="215"/>
      <c r="GY4" s="215"/>
      <c r="GZ4" s="221"/>
      <c r="HA4" s="215"/>
      <c r="HB4" s="215"/>
      <c r="HC4" s="190"/>
    </row>
    <row r="5" spans="1:211" ht="15">
      <c r="A5" s="227" t="s">
        <v>1</v>
      </c>
      <c r="B5" s="68">
        <v>94621</v>
      </c>
      <c r="C5" s="68">
        <v>1563</v>
      </c>
      <c r="D5" s="68">
        <v>3468</v>
      </c>
      <c r="E5" s="68">
        <v>890</v>
      </c>
      <c r="F5" s="68">
        <v>7622</v>
      </c>
      <c r="G5" s="68">
        <v>457</v>
      </c>
      <c r="H5" s="68">
        <v>798</v>
      </c>
      <c r="I5" s="68">
        <v>56901</v>
      </c>
      <c r="J5" s="69">
        <v>13119</v>
      </c>
      <c r="K5" s="70">
        <f t="shared" si="0"/>
        <v>179439</v>
      </c>
      <c r="AL5" s="106" t="s">
        <v>1</v>
      </c>
      <c r="AM5" s="68">
        <v>167858</v>
      </c>
      <c r="AN5" s="68">
        <v>9781</v>
      </c>
      <c r="AO5" s="69">
        <v>1800</v>
      </c>
      <c r="AP5" s="70">
        <f t="shared" si="1"/>
        <v>179439</v>
      </c>
      <c r="BQ5" s="122" t="s">
        <v>1</v>
      </c>
      <c r="BR5" s="68">
        <v>17658</v>
      </c>
      <c r="BS5" s="68">
        <v>133756</v>
      </c>
      <c r="BT5" s="69">
        <v>28025</v>
      </c>
      <c r="BU5" s="70">
        <f t="shared" si="2"/>
        <v>179439</v>
      </c>
      <c r="CV5" s="122" t="s">
        <v>1</v>
      </c>
      <c r="CW5" s="68">
        <v>168146</v>
      </c>
      <c r="CX5" s="68">
        <v>8606</v>
      </c>
      <c r="CY5" s="68">
        <v>1485</v>
      </c>
      <c r="CZ5" s="68">
        <v>1202</v>
      </c>
      <c r="DA5" s="68">
        <v>11293</v>
      </c>
      <c r="DB5" s="70">
        <f t="shared" si="3"/>
        <v>179439</v>
      </c>
      <c r="EI5" s="133" t="s">
        <v>1</v>
      </c>
      <c r="EJ5" s="116">
        <f>(ED13/ED38)*100</f>
        <v>11.8480652258315</v>
      </c>
      <c r="EK5" s="116">
        <f>(EE13/EE38)*100</f>
        <v>34.0014976095847</v>
      </c>
      <c r="EL5" s="116">
        <f>(EF13/EF38)*100</f>
        <v>76.93772572073809</v>
      </c>
      <c r="EM5" s="137">
        <f>(EG13/EG38)*100</f>
        <v>70.09637132845552</v>
      </c>
      <c r="EO5" s="144"/>
      <c r="EP5" s="145"/>
      <c r="EQ5" s="190"/>
      <c r="ER5" s="204"/>
      <c r="ES5" s="190"/>
      <c r="ET5" s="190"/>
      <c r="EU5" s="190"/>
      <c r="EV5" s="190"/>
      <c r="EW5" s="190"/>
      <c r="EX5" s="190"/>
      <c r="EY5" s="190"/>
      <c r="EZ5" s="190"/>
      <c r="FA5" s="190"/>
      <c r="FB5" s="190"/>
      <c r="FC5" s="190"/>
      <c r="FD5" s="190"/>
      <c r="FE5" s="190"/>
      <c r="FF5" s="201"/>
      <c r="FG5" s="190"/>
      <c r="FH5" s="190"/>
      <c r="FI5" s="190"/>
      <c r="FJ5" s="190"/>
      <c r="GK5" s="46" t="s">
        <v>0</v>
      </c>
      <c r="GL5" s="55">
        <v>25366</v>
      </c>
      <c r="GM5" s="55">
        <v>8968</v>
      </c>
      <c r="GN5" s="55">
        <v>495</v>
      </c>
      <c r="GO5" s="55">
        <v>5120</v>
      </c>
      <c r="GP5" s="55">
        <v>1110</v>
      </c>
      <c r="GQ5" s="55">
        <v>34829</v>
      </c>
      <c r="GR5" s="55">
        <v>6230</v>
      </c>
      <c r="GS5" s="77">
        <f aca="true" t="shared" si="4" ref="GS5:GS19">GL5+GM5+GN5+GO5+GP5</f>
        <v>41059</v>
      </c>
      <c r="GU5" s="46" t="s">
        <v>0</v>
      </c>
      <c r="GV5" s="45">
        <f aca="true" t="shared" si="5" ref="GV5:GV20">(GL5/GS5)*100</f>
        <v>61.77939063299155</v>
      </c>
      <c r="GW5" s="45">
        <f aca="true" t="shared" si="6" ref="GW5:GW20">(GM5/GS5)*100</f>
        <v>21.84173993521518</v>
      </c>
      <c r="GX5" s="45">
        <f aca="true" t="shared" si="7" ref="GX5:GX20">(GN5/GS5)*100</f>
        <v>1.2055822109647092</v>
      </c>
      <c r="GY5" s="45">
        <f aca="true" t="shared" si="8" ref="GY5:GY20">(GO5/GS5)*100</f>
        <v>12.469860444725882</v>
      </c>
      <c r="GZ5" s="45">
        <f aca="true" t="shared" si="9" ref="GZ5:GZ20">(GP5/GS5)*100</f>
        <v>2.7034267761026816</v>
      </c>
      <c r="HA5" s="45">
        <f aca="true" t="shared" si="10" ref="HA5:HA20">(GQ5/GS5)*100</f>
        <v>84.82671277917143</v>
      </c>
      <c r="HB5" s="45">
        <f aca="true" t="shared" si="11" ref="HB5:HB20">(GR5/GS5)*100</f>
        <v>15.173287220828563</v>
      </c>
      <c r="HC5" s="45">
        <f aca="true" t="shared" si="12" ref="HC5:HC20">GV5+GW5+GX5+GY5+GZ5</f>
        <v>100</v>
      </c>
    </row>
    <row r="6" spans="1:211" ht="15">
      <c r="A6" s="225" t="s">
        <v>2</v>
      </c>
      <c r="B6" s="72">
        <v>76356</v>
      </c>
      <c r="C6" s="72">
        <v>1172</v>
      </c>
      <c r="D6" s="72">
        <v>2696</v>
      </c>
      <c r="E6" s="72">
        <v>637</v>
      </c>
      <c r="F6" s="72">
        <v>5218</v>
      </c>
      <c r="G6" s="72">
        <v>348</v>
      </c>
      <c r="H6" s="72">
        <v>559</v>
      </c>
      <c r="I6" s="72">
        <v>46282</v>
      </c>
      <c r="J6" s="73">
        <v>10225</v>
      </c>
      <c r="K6" s="74">
        <f t="shared" si="0"/>
        <v>143493</v>
      </c>
      <c r="AL6" s="107" t="s">
        <v>2</v>
      </c>
      <c r="AM6" s="72">
        <v>134676</v>
      </c>
      <c r="AN6" s="72">
        <v>7486</v>
      </c>
      <c r="AO6" s="73">
        <v>1331</v>
      </c>
      <c r="AP6" s="74">
        <f t="shared" si="1"/>
        <v>143493</v>
      </c>
      <c r="BQ6" s="107" t="s">
        <v>2</v>
      </c>
      <c r="BR6" s="72">
        <v>12789</v>
      </c>
      <c r="BS6" s="72">
        <v>111150</v>
      </c>
      <c r="BT6" s="73">
        <v>19554</v>
      </c>
      <c r="BU6" s="74">
        <f t="shared" si="2"/>
        <v>143493</v>
      </c>
      <c r="CV6" s="107" t="s">
        <v>2</v>
      </c>
      <c r="CW6" s="72">
        <v>135136</v>
      </c>
      <c r="CX6" s="72">
        <v>6307</v>
      </c>
      <c r="CY6" s="72">
        <v>1133</v>
      </c>
      <c r="CZ6" s="72">
        <v>917</v>
      </c>
      <c r="DA6" s="72">
        <v>8357</v>
      </c>
      <c r="DB6" s="74">
        <f t="shared" si="3"/>
        <v>143493</v>
      </c>
      <c r="EI6" s="71" t="s">
        <v>2</v>
      </c>
      <c r="EJ6" s="117">
        <f>(ED14/ED38)*100</f>
        <v>8.72913161640999</v>
      </c>
      <c r="EK6" s="117">
        <f>(EE14/EE38)*100</f>
        <v>25.234721502217617</v>
      </c>
      <c r="EL6" s="117">
        <f>(EF14/EF38)*100</f>
        <v>61.72896484357497</v>
      </c>
      <c r="EM6" s="138">
        <f>(EG14/EG38)*100</f>
        <v>56.054361710854764</v>
      </c>
      <c r="EO6" s="198" t="s">
        <v>89</v>
      </c>
      <c r="EP6" s="23" t="s">
        <v>90</v>
      </c>
      <c r="EQ6" s="8">
        <v>88581</v>
      </c>
      <c r="ER6" s="8">
        <v>2874</v>
      </c>
      <c r="ES6" s="8">
        <v>17717</v>
      </c>
      <c r="ET6" s="8">
        <v>632</v>
      </c>
      <c r="EU6" s="8">
        <v>2256</v>
      </c>
      <c r="EV6" s="8">
        <v>8259</v>
      </c>
      <c r="EW6" s="8">
        <v>68</v>
      </c>
      <c r="EX6" s="8">
        <v>1002</v>
      </c>
      <c r="EY6" s="8">
        <v>1462</v>
      </c>
      <c r="EZ6" s="8">
        <v>4041</v>
      </c>
      <c r="FA6" s="8">
        <v>2601</v>
      </c>
      <c r="FB6" s="8">
        <v>70</v>
      </c>
      <c r="FC6" s="8">
        <v>4417</v>
      </c>
      <c r="FD6" s="8">
        <v>2591</v>
      </c>
      <c r="FE6" s="8">
        <v>6922</v>
      </c>
      <c r="FF6" s="8">
        <v>109172</v>
      </c>
      <c r="FG6" s="8">
        <v>11215</v>
      </c>
      <c r="FH6" s="8">
        <v>9176</v>
      </c>
      <c r="FI6" s="8">
        <v>7008</v>
      </c>
      <c r="FJ6" s="27">
        <f aca="true" t="shared" si="13" ref="FJ6:FJ16">EQ6+ER6+ES6+ET6+EU6+EV6+EW6+EX6+EY6+EZ6+FA6+FB6+FC6+FD6+FE6</f>
        <v>143493</v>
      </c>
      <c r="GK6" s="133" t="s">
        <v>1</v>
      </c>
      <c r="GL6" s="68">
        <v>25366</v>
      </c>
      <c r="GM6" s="68">
        <v>8062</v>
      </c>
      <c r="GN6" s="68">
        <v>0</v>
      </c>
      <c r="GO6" s="68">
        <v>5120</v>
      </c>
      <c r="GP6" s="68">
        <v>0</v>
      </c>
      <c r="GQ6" s="68">
        <v>33428</v>
      </c>
      <c r="GR6" s="68">
        <v>5120</v>
      </c>
      <c r="GS6" s="70">
        <f t="shared" si="4"/>
        <v>38548</v>
      </c>
      <c r="GU6" s="133" t="s">
        <v>1</v>
      </c>
      <c r="GV6" s="116">
        <f t="shared" si="5"/>
        <v>65.80367334232645</v>
      </c>
      <c r="GW6" s="116">
        <f t="shared" si="6"/>
        <v>20.91418491231711</v>
      </c>
      <c r="GX6" s="116">
        <f t="shared" si="7"/>
        <v>0</v>
      </c>
      <c r="GY6" s="116">
        <f t="shared" si="8"/>
        <v>13.282141745356437</v>
      </c>
      <c r="GZ6" s="116">
        <f t="shared" si="9"/>
        <v>0</v>
      </c>
      <c r="HA6" s="116">
        <f t="shared" si="10"/>
        <v>86.71785825464356</v>
      </c>
      <c r="HB6" s="116">
        <f t="shared" si="11"/>
        <v>13.282141745356437</v>
      </c>
      <c r="HC6" s="116">
        <f t="shared" si="12"/>
        <v>100</v>
      </c>
    </row>
    <row r="7" spans="1:211" ht="15">
      <c r="A7" s="226" t="s">
        <v>3</v>
      </c>
      <c r="B7" s="8">
        <v>10489</v>
      </c>
      <c r="C7" s="8">
        <v>210</v>
      </c>
      <c r="D7" s="8">
        <v>581</v>
      </c>
      <c r="E7" s="8">
        <v>74</v>
      </c>
      <c r="F7" s="8">
        <v>1839</v>
      </c>
      <c r="G7" s="8">
        <v>67</v>
      </c>
      <c r="H7" s="8">
        <v>95</v>
      </c>
      <c r="I7" s="8">
        <v>4339</v>
      </c>
      <c r="J7" s="75">
        <v>1517</v>
      </c>
      <c r="K7" s="76">
        <f t="shared" si="0"/>
        <v>19211</v>
      </c>
      <c r="AL7" s="108" t="s">
        <v>3</v>
      </c>
      <c r="AM7" s="8">
        <v>16661</v>
      </c>
      <c r="AN7" s="8">
        <v>2133</v>
      </c>
      <c r="AO7" s="75">
        <v>417</v>
      </c>
      <c r="AP7" s="109">
        <f t="shared" si="1"/>
        <v>19211</v>
      </c>
      <c r="BQ7" s="123" t="s">
        <v>3</v>
      </c>
      <c r="BR7" s="8">
        <v>2100</v>
      </c>
      <c r="BS7" s="8">
        <v>11908</v>
      </c>
      <c r="BT7" s="75">
        <v>5203</v>
      </c>
      <c r="BU7" s="76">
        <f t="shared" si="2"/>
        <v>19211</v>
      </c>
      <c r="CV7" s="123" t="s">
        <v>3</v>
      </c>
      <c r="CW7" s="8">
        <v>17009</v>
      </c>
      <c r="CX7" s="8">
        <v>1553</v>
      </c>
      <c r="CY7" s="8">
        <v>340</v>
      </c>
      <c r="CZ7" s="8">
        <v>309</v>
      </c>
      <c r="DA7" s="8">
        <v>2202</v>
      </c>
      <c r="DB7" s="76">
        <f t="shared" si="3"/>
        <v>19211</v>
      </c>
      <c r="EI7" s="44" t="s">
        <v>58</v>
      </c>
      <c r="EJ7" s="14">
        <f>(ED15/ED38)*100</f>
        <v>1.0223890254950174</v>
      </c>
      <c r="EK7" s="14">
        <f>(EE15/EE38)*100</f>
        <v>2.3673751512009678</v>
      </c>
      <c r="EL7" s="14">
        <f>(EF15/EF38)*100</f>
        <v>2.0781990733687614</v>
      </c>
      <c r="EM7" s="131">
        <f>(EG15/EG38)*100</f>
        <v>2.0340717765216474</v>
      </c>
      <c r="EO7" s="189"/>
      <c r="EP7" s="17" t="s">
        <v>91</v>
      </c>
      <c r="EQ7" s="8">
        <v>17287</v>
      </c>
      <c r="ER7" s="8">
        <v>521</v>
      </c>
      <c r="ES7" s="8">
        <v>4965</v>
      </c>
      <c r="ET7" s="8">
        <v>135</v>
      </c>
      <c r="EU7" s="8">
        <v>316</v>
      </c>
      <c r="EV7" s="8">
        <v>1572</v>
      </c>
      <c r="EW7" s="8">
        <v>25</v>
      </c>
      <c r="EX7" s="8">
        <v>342</v>
      </c>
      <c r="EY7" s="8">
        <v>336</v>
      </c>
      <c r="EZ7" s="8">
        <v>1361</v>
      </c>
      <c r="FA7" s="8">
        <v>385</v>
      </c>
      <c r="FB7" s="8">
        <v>8</v>
      </c>
      <c r="FC7" s="8">
        <v>808</v>
      </c>
      <c r="FD7" s="8">
        <v>480</v>
      </c>
      <c r="FE7" s="8">
        <v>1282</v>
      </c>
      <c r="FF7" s="8">
        <v>22773</v>
      </c>
      <c r="FG7" s="8">
        <v>2048</v>
      </c>
      <c r="FH7" s="8">
        <v>2432</v>
      </c>
      <c r="FI7" s="8">
        <v>1288</v>
      </c>
      <c r="FJ7" s="24">
        <f t="shared" si="13"/>
        <v>29823</v>
      </c>
      <c r="GK7" s="71" t="s">
        <v>2</v>
      </c>
      <c r="GL7" s="72">
        <v>19426</v>
      </c>
      <c r="GM7" s="72">
        <v>6035</v>
      </c>
      <c r="GN7" s="72">
        <v>0</v>
      </c>
      <c r="GO7" s="72">
        <v>4352</v>
      </c>
      <c r="GP7" s="72">
        <v>0</v>
      </c>
      <c r="GQ7" s="72">
        <v>25461</v>
      </c>
      <c r="GR7" s="72">
        <v>4352</v>
      </c>
      <c r="GS7" s="74">
        <f t="shared" si="4"/>
        <v>29813</v>
      </c>
      <c r="GU7" s="71" t="s">
        <v>2</v>
      </c>
      <c r="GV7" s="117">
        <f t="shared" si="5"/>
        <v>65.1594941803911</v>
      </c>
      <c r="GW7" s="117">
        <f t="shared" si="6"/>
        <v>20.24284708013283</v>
      </c>
      <c r="GX7" s="117">
        <f t="shared" si="7"/>
        <v>0</v>
      </c>
      <c r="GY7" s="117">
        <f t="shared" si="8"/>
        <v>14.597658739476069</v>
      </c>
      <c r="GZ7" s="117">
        <f t="shared" si="9"/>
        <v>0</v>
      </c>
      <c r="HA7" s="117">
        <f t="shared" si="10"/>
        <v>85.40234126052393</v>
      </c>
      <c r="HB7" s="117">
        <f t="shared" si="11"/>
        <v>14.597658739476069</v>
      </c>
      <c r="HC7" s="117">
        <f t="shared" si="12"/>
        <v>100.00000000000001</v>
      </c>
    </row>
    <row r="8" spans="1:211" ht="15">
      <c r="A8" s="226" t="s">
        <v>4</v>
      </c>
      <c r="B8" s="8">
        <v>65867</v>
      </c>
      <c r="C8" s="8">
        <v>962</v>
      </c>
      <c r="D8" s="8">
        <v>2115</v>
      </c>
      <c r="E8" s="8">
        <v>563</v>
      </c>
      <c r="F8" s="8">
        <v>3379</v>
      </c>
      <c r="G8" s="8">
        <v>281</v>
      </c>
      <c r="H8" s="8">
        <v>464</v>
      </c>
      <c r="I8" s="8">
        <v>41943</v>
      </c>
      <c r="J8" s="75">
        <v>8708</v>
      </c>
      <c r="K8" s="76">
        <f t="shared" si="0"/>
        <v>124282</v>
      </c>
      <c r="AL8" s="108" t="s">
        <v>4</v>
      </c>
      <c r="AM8" s="8">
        <v>118015</v>
      </c>
      <c r="AN8" s="8">
        <v>5353</v>
      </c>
      <c r="AO8" s="75">
        <v>914</v>
      </c>
      <c r="AP8" s="109">
        <f t="shared" si="1"/>
        <v>124282</v>
      </c>
      <c r="BQ8" s="108" t="s">
        <v>4</v>
      </c>
      <c r="BR8" s="8">
        <v>10689</v>
      </c>
      <c r="BS8" s="8">
        <v>99242</v>
      </c>
      <c r="BT8" s="75">
        <v>14351</v>
      </c>
      <c r="BU8" s="76">
        <f t="shared" si="2"/>
        <v>124282</v>
      </c>
      <c r="CV8" s="108" t="s">
        <v>4</v>
      </c>
      <c r="CW8" s="8">
        <v>118127</v>
      </c>
      <c r="CX8" s="8">
        <v>4754</v>
      </c>
      <c r="CY8" s="8">
        <v>793</v>
      </c>
      <c r="CZ8" s="8">
        <v>608</v>
      </c>
      <c r="DA8" s="8">
        <v>6155</v>
      </c>
      <c r="DB8" s="76">
        <f t="shared" si="3"/>
        <v>124282</v>
      </c>
      <c r="EI8" s="44" t="s">
        <v>59</v>
      </c>
      <c r="EJ8" s="14">
        <f>(ED16/ED38)*100</f>
        <v>1.8635951857124369</v>
      </c>
      <c r="EK8" s="14">
        <f>(EE16/EE38)*100</f>
        <v>5.443234836702955</v>
      </c>
      <c r="EL8" s="14">
        <f>(EF16/EF38)*100</f>
        <v>5.7224407861130775</v>
      </c>
      <c r="EM8" s="131">
        <f>(EG16/EG38)*100</f>
        <v>5.47054756259058</v>
      </c>
      <c r="EO8" s="189"/>
      <c r="EP8" s="17" t="s">
        <v>117</v>
      </c>
      <c r="EQ8" s="8">
        <v>3469</v>
      </c>
      <c r="ER8" s="8">
        <v>53</v>
      </c>
      <c r="ES8" s="8">
        <v>812</v>
      </c>
      <c r="ET8" s="8">
        <v>34</v>
      </c>
      <c r="EU8" s="8">
        <v>179</v>
      </c>
      <c r="EV8" s="8">
        <v>289</v>
      </c>
      <c r="EW8" s="8">
        <v>1</v>
      </c>
      <c r="EX8" s="8">
        <v>79</v>
      </c>
      <c r="EY8" s="8">
        <v>76</v>
      </c>
      <c r="EZ8" s="8">
        <v>441</v>
      </c>
      <c r="FA8" s="8">
        <v>192</v>
      </c>
      <c r="FB8" s="8">
        <v>8</v>
      </c>
      <c r="FC8" s="8">
        <v>141</v>
      </c>
      <c r="FD8" s="8">
        <v>261</v>
      </c>
      <c r="FE8" s="8">
        <v>88</v>
      </c>
      <c r="FF8" s="8">
        <v>4334</v>
      </c>
      <c r="FG8" s="8">
        <v>503</v>
      </c>
      <c r="FH8" s="8">
        <v>796</v>
      </c>
      <c r="FI8" s="8">
        <v>402</v>
      </c>
      <c r="FJ8" s="24">
        <f t="shared" si="13"/>
        <v>6123</v>
      </c>
      <c r="GK8" s="44" t="s">
        <v>204</v>
      </c>
      <c r="GL8" s="8">
        <v>4445</v>
      </c>
      <c r="GM8" s="8">
        <v>1107</v>
      </c>
      <c r="GN8" s="8">
        <v>0</v>
      </c>
      <c r="GO8" s="8">
        <v>2188</v>
      </c>
      <c r="GP8" s="8">
        <v>0</v>
      </c>
      <c r="GQ8" s="8">
        <v>5552</v>
      </c>
      <c r="GR8" s="8">
        <v>2188</v>
      </c>
      <c r="GS8" s="76">
        <f t="shared" si="4"/>
        <v>7740</v>
      </c>
      <c r="GU8" s="44" t="s">
        <v>204</v>
      </c>
      <c r="GV8" s="118">
        <f t="shared" si="5"/>
        <v>57.428940568475454</v>
      </c>
      <c r="GW8" s="118">
        <f t="shared" si="6"/>
        <v>14.302325581395348</v>
      </c>
      <c r="GX8" s="118">
        <f t="shared" si="7"/>
        <v>0</v>
      </c>
      <c r="GY8" s="118">
        <f t="shared" si="8"/>
        <v>28.268733850129195</v>
      </c>
      <c r="GZ8" s="118">
        <f t="shared" si="9"/>
        <v>0</v>
      </c>
      <c r="HA8" s="118">
        <f t="shared" si="10"/>
        <v>71.7312661498708</v>
      </c>
      <c r="HB8" s="118">
        <f t="shared" si="11"/>
        <v>28.268733850129195</v>
      </c>
      <c r="HC8" s="118">
        <f t="shared" si="12"/>
        <v>100</v>
      </c>
    </row>
    <row r="9" spans="1:211" ht="15">
      <c r="A9" s="225" t="s">
        <v>5</v>
      </c>
      <c r="B9" s="72">
        <v>15425</v>
      </c>
      <c r="C9" s="72">
        <v>301</v>
      </c>
      <c r="D9" s="72">
        <v>538</v>
      </c>
      <c r="E9" s="72">
        <v>227</v>
      </c>
      <c r="F9" s="72">
        <v>1684</v>
      </c>
      <c r="G9" s="72">
        <v>84</v>
      </c>
      <c r="H9" s="72">
        <v>210</v>
      </c>
      <c r="I9" s="72">
        <v>8862</v>
      </c>
      <c r="J9" s="73">
        <v>2492</v>
      </c>
      <c r="K9" s="74">
        <f t="shared" si="0"/>
        <v>29823</v>
      </c>
      <c r="AL9" s="107" t="s">
        <v>5</v>
      </c>
      <c r="AM9" s="72">
        <v>27328</v>
      </c>
      <c r="AN9" s="72">
        <v>2076</v>
      </c>
      <c r="AO9" s="73">
        <v>419</v>
      </c>
      <c r="AP9" s="74">
        <f t="shared" si="1"/>
        <v>29823</v>
      </c>
      <c r="BQ9" s="107" t="s">
        <v>5</v>
      </c>
      <c r="BR9" s="72">
        <v>1063</v>
      </c>
      <c r="BS9" s="72">
        <v>20419</v>
      </c>
      <c r="BT9" s="73">
        <v>8341</v>
      </c>
      <c r="BU9" s="74">
        <f t="shared" si="2"/>
        <v>29823</v>
      </c>
      <c r="CV9" s="107" t="s">
        <v>5</v>
      </c>
      <c r="CW9" s="72">
        <v>27163</v>
      </c>
      <c r="CX9" s="72">
        <v>2085</v>
      </c>
      <c r="CY9" s="72">
        <v>315</v>
      </c>
      <c r="CZ9" s="72">
        <v>260</v>
      </c>
      <c r="DA9" s="72">
        <v>2660</v>
      </c>
      <c r="DB9" s="74">
        <f t="shared" si="3"/>
        <v>29823</v>
      </c>
      <c r="EC9" s="56" t="s">
        <v>195</v>
      </c>
      <c r="ED9" s="99"/>
      <c r="EE9" s="99"/>
      <c r="EF9" s="99"/>
      <c r="EG9" s="99"/>
      <c r="EI9" s="44" t="s">
        <v>60</v>
      </c>
      <c r="EJ9" s="14">
        <f>(ED17/ED38)*100</f>
        <v>4.788404296622234</v>
      </c>
      <c r="EK9" s="14">
        <f>(EE17/EE38)*100</f>
        <v>13.985369506364842</v>
      </c>
      <c r="EL9" s="14">
        <f>(EF17/EF38)*100</f>
        <v>39.940584476686354</v>
      </c>
      <c r="EM9" s="131">
        <f>(EG17/EG38)*100</f>
        <v>36.05819000035157</v>
      </c>
      <c r="EO9" s="189"/>
      <c r="EP9" s="17" t="s">
        <v>92</v>
      </c>
      <c r="EQ9" s="8">
        <v>6526</v>
      </c>
      <c r="ER9" s="8">
        <v>127</v>
      </c>
      <c r="ES9" s="8">
        <v>1182</v>
      </c>
      <c r="ET9" s="8">
        <v>130</v>
      </c>
      <c r="EU9" s="8">
        <v>407</v>
      </c>
      <c r="EV9" s="8">
        <v>843</v>
      </c>
      <c r="EW9" s="8">
        <v>6</v>
      </c>
      <c r="EX9" s="8">
        <v>151</v>
      </c>
      <c r="EY9" s="8">
        <v>125</v>
      </c>
      <c r="EZ9" s="8">
        <v>694</v>
      </c>
      <c r="FA9" s="8">
        <v>145</v>
      </c>
      <c r="FB9" s="8">
        <v>11</v>
      </c>
      <c r="FC9" s="8">
        <v>445</v>
      </c>
      <c r="FD9" s="8">
        <v>259</v>
      </c>
      <c r="FE9" s="8">
        <v>190</v>
      </c>
      <c r="FF9" s="8">
        <v>7835</v>
      </c>
      <c r="FG9" s="8">
        <v>1386</v>
      </c>
      <c r="FH9" s="8">
        <v>1126</v>
      </c>
      <c r="FI9" s="8">
        <v>704</v>
      </c>
      <c r="FJ9" s="24">
        <f t="shared" si="13"/>
        <v>11241</v>
      </c>
      <c r="GK9" s="44" t="s">
        <v>205</v>
      </c>
      <c r="GL9" s="8">
        <v>14981</v>
      </c>
      <c r="GM9" s="8">
        <v>4928</v>
      </c>
      <c r="GN9" s="8">
        <v>0</v>
      </c>
      <c r="GO9" s="8">
        <v>2164</v>
      </c>
      <c r="GP9" s="8">
        <v>0</v>
      </c>
      <c r="GQ9" s="8">
        <v>19909</v>
      </c>
      <c r="GR9" s="8">
        <v>2164</v>
      </c>
      <c r="GS9" s="76">
        <f t="shared" si="4"/>
        <v>22073</v>
      </c>
      <c r="GU9" s="44" t="s">
        <v>205</v>
      </c>
      <c r="GV9" s="118">
        <f t="shared" si="5"/>
        <v>67.87024872015584</v>
      </c>
      <c r="GW9" s="118">
        <f t="shared" si="6"/>
        <v>22.325918543016353</v>
      </c>
      <c r="GX9" s="118">
        <f t="shared" si="7"/>
        <v>0</v>
      </c>
      <c r="GY9" s="118">
        <f t="shared" si="8"/>
        <v>9.803832736827799</v>
      </c>
      <c r="GZ9" s="118">
        <f t="shared" si="9"/>
        <v>0</v>
      </c>
      <c r="HA9" s="118">
        <f t="shared" si="10"/>
        <v>90.1961672631722</v>
      </c>
      <c r="HB9" s="118">
        <f t="shared" si="11"/>
        <v>9.803832736827799</v>
      </c>
      <c r="HC9" s="118">
        <f t="shared" si="12"/>
        <v>100</v>
      </c>
    </row>
    <row r="10" spans="1:211" ht="15">
      <c r="A10" s="226" t="s">
        <v>6</v>
      </c>
      <c r="B10" s="8">
        <v>4538</v>
      </c>
      <c r="C10" s="8">
        <v>101</v>
      </c>
      <c r="D10" s="8">
        <v>148</v>
      </c>
      <c r="E10" s="8">
        <v>76</v>
      </c>
      <c r="F10" s="8">
        <v>821</v>
      </c>
      <c r="G10" s="8">
        <v>29</v>
      </c>
      <c r="H10" s="8">
        <v>83</v>
      </c>
      <c r="I10" s="8">
        <v>2341</v>
      </c>
      <c r="J10" s="75">
        <v>779</v>
      </c>
      <c r="K10" s="76">
        <f t="shared" si="0"/>
        <v>8916</v>
      </c>
      <c r="AL10" s="108" t="s">
        <v>6</v>
      </c>
      <c r="AM10" s="8">
        <v>7942</v>
      </c>
      <c r="AN10" s="8">
        <v>813</v>
      </c>
      <c r="AO10" s="75">
        <v>161</v>
      </c>
      <c r="AP10" s="109">
        <f t="shared" si="1"/>
        <v>8916</v>
      </c>
      <c r="BQ10" s="108" t="s">
        <v>6</v>
      </c>
      <c r="BR10" s="8">
        <v>382</v>
      </c>
      <c r="BS10" s="8">
        <v>5472</v>
      </c>
      <c r="BT10" s="75">
        <v>3062</v>
      </c>
      <c r="BU10" s="76">
        <f t="shared" si="2"/>
        <v>8916</v>
      </c>
      <c r="CV10" s="108" t="s">
        <v>6</v>
      </c>
      <c r="CW10" s="8">
        <v>7917</v>
      </c>
      <c r="CX10" s="8">
        <v>790</v>
      </c>
      <c r="CY10" s="8">
        <v>103</v>
      </c>
      <c r="CZ10" s="8">
        <v>106</v>
      </c>
      <c r="DA10" s="8">
        <v>999</v>
      </c>
      <c r="DB10" s="76">
        <f t="shared" si="3"/>
        <v>8916</v>
      </c>
      <c r="EC10" s="58" t="s">
        <v>19</v>
      </c>
      <c r="ED10" s="132"/>
      <c r="EE10" s="26" t="s">
        <v>71</v>
      </c>
      <c r="EF10" s="100"/>
      <c r="EG10" s="113"/>
      <c r="EI10" s="44" t="s">
        <v>61</v>
      </c>
      <c r="EJ10" s="14">
        <f>(ED18/ED38)*100</f>
        <v>1.054743108580303</v>
      </c>
      <c r="EK10" s="14">
        <f>(EE18/EE38)*100</f>
        <v>3.438742007948851</v>
      </c>
      <c r="EL10" s="14">
        <f>(EF18/EF38)*100</f>
        <v>13.987740507406777</v>
      </c>
      <c r="EM10" s="131">
        <f>(EG18/EG38)*100</f>
        <v>12.49155237139096</v>
      </c>
      <c r="EO10" s="190"/>
      <c r="EP10" s="18" t="s">
        <v>18</v>
      </c>
      <c r="EQ10" s="12">
        <f aca="true" t="shared" si="14" ref="EQ10:FI10">EQ6+EQ7+EQ8+EQ9</f>
        <v>115863</v>
      </c>
      <c r="ER10" s="12">
        <f t="shared" si="14"/>
        <v>3575</v>
      </c>
      <c r="ES10" s="12">
        <f t="shared" si="14"/>
        <v>24676</v>
      </c>
      <c r="ET10" s="12">
        <f t="shared" si="14"/>
        <v>931</v>
      </c>
      <c r="EU10" s="12">
        <f t="shared" si="14"/>
        <v>3158</v>
      </c>
      <c r="EV10" s="12">
        <f t="shared" si="14"/>
        <v>10963</v>
      </c>
      <c r="EW10" s="12">
        <f t="shared" si="14"/>
        <v>100</v>
      </c>
      <c r="EX10" s="12">
        <f t="shared" si="14"/>
        <v>1574</v>
      </c>
      <c r="EY10" s="12">
        <f t="shared" si="14"/>
        <v>1999</v>
      </c>
      <c r="EZ10" s="12">
        <f t="shared" si="14"/>
        <v>6537</v>
      </c>
      <c r="FA10" s="12">
        <f t="shared" si="14"/>
        <v>3323</v>
      </c>
      <c r="FB10" s="12">
        <f t="shared" si="14"/>
        <v>97</v>
      </c>
      <c r="FC10" s="12">
        <f t="shared" si="14"/>
        <v>5811</v>
      </c>
      <c r="FD10" s="12">
        <f t="shared" si="14"/>
        <v>3591</v>
      </c>
      <c r="FE10" s="12">
        <f t="shared" si="14"/>
        <v>8482</v>
      </c>
      <c r="FF10" s="12">
        <f t="shared" si="14"/>
        <v>144114</v>
      </c>
      <c r="FG10" s="12">
        <f t="shared" si="14"/>
        <v>15152</v>
      </c>
      <c r="FH10" s="12">
        <f t="shared" si="14"/>
        <v>13530</v>
      </c>
      <c r="FI10" s="12">
        <f t="shared" si="14"/>
        <v>9402</v>
      </c>
      <c r="FJ10" s="24">
        <f t="shared" si="13"/>
        <v>190680</v>
      </c>
      <c r="GK10" s="71" t="s">
        <v>5</v>
      </c>
      <c r="GL10" s="72">
        <v>5940</v>
      </c>
      <c r="GM10" s="72">
        <v>2027</v>
      </c>
      <c r="GN10" s="72">
        <v>0</v>
      </c>
      <c r="GO10" s="72">
        <v>768</v>
      </c>
      <c r="GP10" s="72">
        <v>0</v>
      </c>
      <c r="GQ10" s="72">
        <v>7967</v>
      </c>
      <c r="GR10" s="72">
        <v>768</v>
      </c>
      <c r="GS10" s="74">
        <f t="shared" si="4"/>
        <v>8735</v>
      </c>
      <c r="GU10" s="71" t="s">
        <v>5</v>
      </c>
      <c r="GV10" s="117">
        <f t="shared" si="5"/>
        <v>68.0022896393818</v>
      </c>
      <c r="GW10" s="117">
        <f t="shared" si="6"/>
        <v>23.205495134516312</v>
      </c>
      <c r="GX10" s="117">
        <f t="shared" si="7"/>
        <v>0</v>
      </c>
      <c r="GY10" s="117">
        <f t="shared" si="8"/>
        <v>8.79221522610189</v>
      </c>
      <c r="GZ10" s="117">
        <f t="shared" si="9"/>
        <v>0</v>
      </c>
      <c r="HA10" s="117">
        <f t="shared" si="10"/>
        <v>91.20778477389811</v>
      </c>
      <c r="HB10" s="117">
        <f t="shared" si="11"/>
        <v>8.79221522610189</v>
      </c>
      <c r="HC10" s="117">
        <f t="shared" si="12"/>
        <v>100</v>
      </c>
    </row>
    <row r="11" spans="1:211" ht="15">
      <c r="A11" s="226" t="s">
        <v>7</v>
      </c>
      <c r="B11" s="8">
        <v>10887</v>
      </c>
      <c r="C11" s="8">
        <v>200</v>
      </c>
      <c r="D11" s="8">
        <v>390</v>
      </c>
      <c r="E11" s="8">
        <v>151</v>
      </c>
      <c r="F11" s="8">
        <v>863</v>
      </c>
      <c r="G11" s="8">
        <v>55</v>
      </c>
      <c r="H11" s="8">
        <v>127</v>
      </c>
      <c r="I11" s="8">
        <v>6521</v>
      </c>
      <c r="J11" s="75">
        <v>1713</v>
      </c>
      <c r="K11" s="76">
        <f t="shared" si="0"/>
        <v>20907</v>
      </c>
      <c r="AL11" s="108" t="s">
        <v>7</v>
      </c>
      <c r="AM11" s="8">
        <v>19386</v>
      </c>
      <c r="AN11" s="8">
        <v>1263</v>
      </c>
      <c r="AO11" s="75">
        <v>258</v>
      </c>
      <c r="AP11" s="109">
        <f t="shared" si="1"/>
        <v>20907</v>
      </c>
      <c r="BQ11" s="108" t="s">
        <v>7</v>
      </c>
      <c r="BR11" s="8">
        <v>681</v>
      </c>
      <c r="BS11" s="8">
        <v>14947</v>
      </c>
      <c r="BT11" s="75">
        <v>5279</v>
      </c>
      <c r="BU11" s="76">
        <f t="shared" si="2"/>
        <v>20907</v>
      </c>
      <c r="CV11" s="108" t="s">
        <v>7</v>
      </c>
      <c r="CW11" s="8">
        <v>19246</v>
      </c>
      <c r="CX11" s="8">
        <v>1295</v>
      </c>
      <c r="CY11" s="8">
        <v>212</v>
      </c>
      <c r="CZ11" s="8">
        <v>154</v>
      </c>
      <c r="DA11" s="8">
        <v>1661</v>
      </c>
      <c r="DB11" s="76">
        <f t="shared" si="3"/>
        <v>20907</v>
      </c>
      <c r="EC11" s="101"/>
      <c r="ED11" s="128" t="s">
        <v>55</v>
      </c>
      <c r="EE11" s="47" t="s">
        <v>56</v>
      </c>
      <c r="EF11" s="129" t="s">
        <v>57</v>
      </c>
      <c r="EG11" s="47" t="s">
        <v>18</v>
      </c>
      <c r="EI11" s="71" t="s">
        <v>5</v>
      </c>
      <c r="EJ11" s="117">
        <f>(ED19/ED38)*100</f>
        <v>2.788921961951598</v>
      </c>
      <c r="EK11" s="117">
        <f>(EE19/EE38)*100</f>
        <v>7.88549046713899</v>
      </c>
      <c r="EL11" s="117">
        <f>(EF19/EF38)*100</f>
        <v>12.556570209791463</v>
      </c>
      <c r="EM11" s="138">
        <f>(EG19/EG38)*100</f>
        <v>11.650109965662587</v>
      </c>
      <c r="EO11" s="198" t="s">
        <v>93</v>
      </c>
      <c r="EP11" s="17" t="s">
        <v>94</v>
      </c>
      <c r="EQ11" s="8">
        <v>15184</v>
      </c>
      <c r="ER11" s="8">
        <v>1544</v>
      </c>
      <c r="ES11" s="8">
        <v>1936</v>
      </c>
      <c r="ET11" s="8">
        <v>145</v>
      </c>
      <c r="EU11" s="8">
        <v>690</v>
      </c>
      <c r="EV11" s="8">
        <v>1054</v>
      </c>
      <c r="EW11" s="8">
        <v>33</v>
      </c>
      <c r="EX11" s="8">
        <v>261</v>
      </c>
      <c r="EY11" s="8">
        <v>201</v>
      </c>
      <c r="EZ11" s="8">
        <v>1779</v>
      </c>
      <c r="FA11" s="8">
        <v>350</v>
      </c>
      <c r="FB11" s="8">
        <v>0</v>
      </c>
      <c r="FC11" s="8">
        <v>2037</v>
      </c>
      <c r="FD11" s="8">
        <v>485</v>
      </c>
      <c r="FE11" s="8">
        <v>140</v>
      </c>
      <c r="FF11" s="8">
        <v>18664</v>
      </c>
      <c r="FG11" s="8">
        <v>1922</v>
      </c>
      <c r="FH11" s="8">
        <v>2591</v>
      </c>
      <c r="FI11" s="8">
        <v>2522</v>
      </c>
      <c r="FJ11" s="24">
        <f t="shared" si="13"/>
        <v>25839</v>
      </c>
      <c r="GK11" s="44" t="s">
        <v>206</v>
      </c>
      <c r="GL11" s="8">
        <v>2111</v>
      </c>
      <c r="GM11" s="8">
        <v>650</v>
      </c>
      <c r="GN11" s="8">
        <v>0</v>
      </c>
      <c r="GO11" s="8">
        <v>421</v>
      </c>
      <c r="GP11" s="8">
        <v>0</v>
      </c>
      <c r="GQ11" s="8">
        <v>2761</v>
      </c>
      <c r="GR11" s="8">
        <v>421</v>
      </c>
      <c r="GS11" s="76">
        <f t="shared" si="4"/>
        <v>3182</v>
      </c>
      <c r="GU11" s="44" t="s">
        <v>206</v>
      </c>
      <c r="GV11" s="118">
        <f t="shared" si="5"/>
        <v>66.34192331866751</v>
      </c>
      <c r="GW11" s="118">
        <f t="shared" si="6"/>
        <v>20.42740414833438</v>
      </c>
      <c r="GX11" s="118">
        <f t="shared" si="7"/>
        <v>0</v>
      </c>
      <c r="GY11" s="118">
        <f t="shared" si="8"/>
        <v>13.230672532998113</v>
      </c>
      <c r="GZ11" s="118">
        <f t="shared" si="9"/>
        <v>0</v>
      </c>
      <c r="HA11" s="118">
        <f t="shared" si="10"/>
        <v>86.76932746700189</v>
      </c>
      <c r="HB11" s="118">
        <f t="shared" si="11"/>
        <v>13.230672532998113</v>
      </c>
      <c r="HC11" s="118">
        <f t="shared" si="12"/>
        <v>100</v>
      </c>
    </row>
    <row r="12" spans="1:211" ht="15">
      <c r="A12" s="228" t="s">
        <v>8</v>
      </c>
      <c r="B12" s="72">
        <v>2840</v>
      </c>
      <c r="C12" s="72">
        <v>90</v>
      </c>
      <c r="D12" s="72">
        <v>234</v>
      </c>
      <c r="E12" s="72">
        <v>26</v>
      </c>
      <c r="F12" s="72">
        <v>720</v>
      </c>
      <c r="G12" s="72">
        <v>25</v>
      </c>
      <c r="H12" s="72">
        <v>29</v>
      </c>
      <c r="I12" s="72">
        <v>1757</v>
      </c>
      <c r="J12" s="73">
        <v>402</v>
      </c>
      <c r="K12" s="74">
        <f t="shared" si="0"/>
        <v>6123</v>
      </c>
      <c r="AL12" s="107" t="s">
        <v>8</v>
      </c>
      <c r="AM12" s="72">
        <v>5854</v>
      </c>
      <c r="AN12" s="72">
        <v>219</v>
      </c>
      <c r="AO12" s="73">
        <v>50</v>
      </c>
      <c r="AP12" s="74">
        <f t="shared" si="1"/>
        <v>6123</v>
      </c>
      <c r="BQ12" s="107" t="s">
        <v>8</v>
      </c>
      <c r="BR12" s="72">
        <v>3806</v>
      </c>
      <c r="BS12" s="72">
        <v>2187</v>
      </c>
      <c r="BT12" s="73">
        <v>130</v>
      </c>
      <c r="BU12" s="74">
        <f t="shared" si="2"/>
        <v>6123</v>
      </c>
      <c r="CV12" s="107" t="s">
        <v>8</v>
      </c>
      <c r="CW12" s="72">
        <v>5847</v>
      </c>
      <c r="CX12" s="72">
        <v>214</v>
      </c>
      <c r="CY12" s="72">
        <v>37</v>
      </c>
      <c r="CZ12" s="72">
        <v>25</v>
      </c>
      <c r="DA12" s="72">
        <v>276</v>
      </c>
      <c r="DB12" s="74">
        <f t="shared" si="3"/>
        <v>6123</v>
      </c>
      <c r="EC12" s="65" t="s">
        <v>0</v>
      </c>
      <c r="ED12" s="55">
        <v>2135</v>
      </c>
      <c r="EE12" s="55">
        <v>6797</v>
      </c>
      <c r="EF12" s="55">
        <v>181748</v>
      </c>
      <c r="EG12" s="77">
        <f aca="true" t="shared" si="15" ref="EG12:EG37">ED12+EE12+EF12</f>
        <v>190680</v>
      </c>
      <c r="EI12" s="44" t="s">
        <v>62</v>
      </c>
      <c r="EJ12" s="14">
        <f>(ED20/ED38)*100</f>
        <v>0.5629610456839653</v>
      </c>
      <c r="EK12" s="14">
        <f>(EE20/EE38)*100</f>
        <v>1.3939289211450954</v>
      </c>
      <c r="EL12" s="14">
        <f>(EF20/EF38)*100</f>
        <v>1.3021230071603322</v>
      </c>
      <c r="EM12" s="131">
        <f>(EG20/EG38)*100</f>
        <v>1.2637261757341136</v>
      </c>
      <c r="EO12" s="189"/>
      <c r="EP12" s="17" t="s">
        <v>95</v>
      </c>
      <c r="EQ12" s="8">
        <v>9076</v>
      </c>
      <c r="ER12" s="8">
        <v>118</v>
      </c>
      <c r="ES12" s="8">
        <v>1670</v>
      </c>
      <c r="ET12" s="8">
        <v>107</v>
      </c>
      <c r="EU12" s="8">
        <v>308</v>
      </c>
      <c r="EV12" s="8">
        <v>701</v>
      </c>
      <c r="EW12" s="8">
        <v>0</v>
      </c>
      <c r="EX12" s="8">
        <v>314</v>
      </c>
      <c r="EY12" s="8">
        <v>334</v>
      </c>
      <c r="EZ12" s="8">
        <v>804</v>
      </c>
      <c r="FA12" s="8">
        <v>326</v>
      </c>
      <c r="FB12" s="8">
        <v>22</v>
      </c>
      <c r="FC12" s="8">
        <v>388</v>
      </c>
      <c r="FD12" s="8">
        <v>335</v>
      </c>
      <c r="FE12" s="8">
        <v>140</v>
      </c>
      <c r="FF12" s="8">
        <v>10864</v>
      </c>
      <c r="FG12" s="8">
        <v>1116</v>
      </c>
      <c r="FH12" s="8">
        <v>1800</v>
      </c>
      <c r="FI12" s="8">
        <v>723</v>
      </c>
      <c r="FJ12" s="24">
        <f t="shared" si="13"/>
        <v>14643</v>
      </c>
      <c r="GK12" s="44" t="s">
        <v>207</v>
      </c>
      <c r="GL12" s="8">
        <v>3829</v>
      </c>
      <c r="GM12" s="8">
        <v>1377</v>
      </c>
      <c r="GN12" s="8">
        <v>0</v>
      </c>
      <c r="GO12" s="8">
        <v>347</v>
      </c>
      <c r="GP12" s="8">
        <v>0</v>
      </c>
      <c r="GQ12" s="8">
        <v>5206</v>
      </c>
      <c r="GR12" s="8">
        <v>347</v>
      </c>
      <c r="GS12" s="76">
        <f t="shared" si="4"/>
        <v>5553</v>
      </c>
      <c r="GU12" s="44" t="s">
        <v>207</v>
      </c>
      <c r="GV12" s="118">
        <f t="shared" si="5"/>
        <v>68.95371871060688</v>
      </c>
      <c r="GW12" s="118">
        <f t="shared" si="6"/>
        <v>24.79740680713128</v>
      </c>
      <c r="GX12" s="118">
        <f t="shared" si="7"/>
        <v>0</v>
      </c>
      <c r="GY12" s="118">
        <f t="shared" si="8"/>
        <v>6.24887448226184</v>
      </c>
      <c r="GZ12" s="118">
        <f t="shared" si="9"/>
        <v>0</v>
      </c>
      <c r="HA12" s="118">
        <f t="shared" si="10"/>
        <v>93.75112551773816</v>
      </c>
      <c r="HB12" s="118">
        <f t="shared" si="11"/>
        <v>6.24887448226184</v>
      </c>
      <c r="HC12" s="118">
        <f t="shared" si="12"/>
        <v>100</v>
      </c>
    </row>
    <row r="13" spans="1:211" ht="15">
      <c r="A13" s="227" t="s">
        <v>9</v>
      </c>
      <c r="B13" s="68">
        <v>5304</v>
      </c>
      <c r="C13" s="68">
        <v>109</v>
      </c>
      <c r="D13" s="68">
        <v>277</v>
      </c>
      <c r="E13" s="68">
        <v>44</v>
      </c>
      <c r="F13" s="68">
        <v>1553</v>
      </c>
      <c r="G13" s="68">
        <v>50</v>
      </c>
      <c r="H13" s="68">
        <v>76</v>
      </c>
      <c r="I13" s="68">
        <v>2926</v>
      </c>
      <c r="J13" s="69">
        <v>902</v>
      </c>
      <c r="K13" s="70">
        <f t="shared" si="0"/>
        <v>11241</v>
      </c>
      <c r="AL13" s="106" t="s">
        <v>9</v>
      </c>
      <c r="AM13" s="68">
        <v>9469</v>
      </c>
      <c r="AN13" s="68">
        <v>1487</v>
      </c>
      <c r="AO13" s="69">
        <v>285</v>
      </c>
      <c r="AP13" s="70">
        <f t="shared" si="1"/>
        <v>11241</v>
      </c>
      <c r="BQ13" s="106" t="s">
        <v>9</v>
      </c>
      <c r="BR13" s="68">
        <v>3303</v>
      </c>
      <c r="BS13" s="68">
        <v>6300</v>
      </c>
      <c r="BT13" s="69">
        <v>1638</v>
      </c>
      <c r="BU13" s="70">
        <f t="shared" si="2"/>
        <v>11241</v>
      </c>
      <c r="CV13" s="106" t="s">
        <v>9</v>
      </c>
      <c r="CW13" s="68">
        <v>10176</v>
      </c>
      <c r="CX13" s="68">
        <v>710</v>
      </c>
      <c r="CY13" s="68">
        <v>185</v>
      </c>
      <c r="CZ13" s="68">
        <v>170</v>
      </c>
      <c r="DA13" s="68">
        <v>1065</v>
      </c>
      <c r="DB13" s="70">
        <f t="shared" si="3"/>
        <v>11241</v>
      </c>
      <c r="EC13" s="133" t="s">
        <v>1</v>
      </c>
      <c r="ED13" s="68">
        <v>1831</v>
      </c>
      <c r="EE13" s="68">
        <v>5903</v>
      </c>
      <c r="EF13" s="68">
        <v>171705</v>
      </c>
      <c r="EG13" s="70">
        <f t="shared" si="15"/>
        <v>179439</v>
      </c>
      <c r="EI13" s="44" t="s">
        <v>63</v>
      </c>
      <c r="EJ13" s="14">
        <f>(ED21/ED38)*100</f>
        <v>0.6988481946421639</v>
      </c>
      <c r="EK13" s="14">
        <f>(EE21/EE38)*100</f>
        <v>1.929612349519037</v>
      </c>
      <c r="EL13" s="14">
        <f>(EF21/EF38)*100</f>
        <v>2.3470475951499727</v>
      </c>
      <c r="EM13" s="131">
        <f>(EG21/EG38)*100</f>
        <v>2.219235982796136</v>
      </c>
      <c r="EO13" s="189"/>
      <c r="EP13" s="17" t="s">
        <v>96</v>
      </c>
      <c r="EQ13" s="8">
        <v>5007</v>
      </c>
      <c r="ER13" s="8">
        <v>136</v>
      </c>
      <c r="ES13" s="8">
        <v>1314</v>
      </c>
      <c r="ET13" s="8">
        <v>173</v>
      </c>
      <c r="EU13" s="8">
        <v>183</v>
      </c>
      <c r="EV13" s="8">
        <v>746</v>
      </c>
      <c r="EW13" s="8">
        <v>11</v>
      </c>
      <c r="EX13" s="8">
        <v>159</v>
      </c>
      <c r="EY13" s="8">
        <v>232</v>
      </c>
      <c r="EZ13" s="8">
        <v>1411</v>
      </c>
      <c r="FA13" s="8">
        <v>222</v>
      </c>
      <c r="FB13" s="8">
        <v>9</v>
      </c>
      <c r="FC13" s="8">
        <v>391</v>
      </c>
      <c r="FD13" s="8">
        <v>258</v>
      </c>
      <c r="FE13" s="8">
        <v>222</v>
      </c>
      <c r="FF13" s="8">
        <v>6457</v>
      </c>
      <c r="FG13" s="8">
        <v>1113</v>
      </c>
      <c r="FH13" s="8">
        <v>2033</v>
      </c>
      <c r="FI13" s="8">
        <v>649</v>
      </c>
      <c r="FJ13" s="24">
        <f t="shared" si="13"/>
        <v>10474</v>
      </c>
      <c r="GK13" s="133" t="s">
        <v>208</v>
      </c>
      <c r="GL13" s="68">
        <v>0</v>
      </c>
      <c r="GM13" s="68">
        <v>906</v>
      </c>
      <c r="GN13" s="68">
        <v>495</v>
      </c>
      <c r="GO13" s="68">
        <v>0</v>
      </c>
      <c r="GP13" s="68">
        <v>1110</v>
      </c>
      <c r="GQ13" s="68">
        <v>1401</v>
      </c>
      <c r="GR13" s="68">
        <v>1110</v>
      </c>
      <c r="GS13" s="70">
        <f t="shared" si="4"/>
        <v>2511</v>
      </c>
      <c r="GU13" s="133" t="s">
        <v>208</v>
      </c>
      <c r="GV13" s="116">
        <f t="shared" si="5"/>
        <v>0</v>
      </c>
      <c r="GW13" s="116">
        <f t="shared" si="6"/>
        <v>36.081242532855434</v>
      </c>
      <c r="GX13" s="116">
        <f t="shared" si="7"/>
        <v>19.71326164874552</v>
      </c>
      <c r="GY13" s="116">
        <f t="shared" si="8"/>
        <v>0</v>
      </c>
      <c r="GZ13" s="116">
        <f t="shared" si="9"/>
        <v>44.205495818399044</v>
      </c>
      <c r="HA13" s="116">
        <f t="shared" si="10"/>
        <v>55.794504181600956</v>
      </c>
      <c r="HB13" s="116">
        <f t="shared" si="11"/>
        <v>44.205495818399044</v>
      </c>
      <c r="HC13" s="116">
        <f t="shared" si="12"/>
        <v>100</v>
      </c>
    </row>
    <row r="14" spans="1:211" ht="15">
      <c r="A14" s="226" t="s">
        <v>10</v>
      </c>
      <c r="B14" s="8">
        <v>4514</v>
      </c>
      <c r="C14" s="8">
        <v>91</v>
      </c>
      <c r="D14" s="8">
        <v>207</v>
      </c>
      <c r="E14" s="8">
        <v>40</v>
      </c>
      <c r="F14" s="8">
        <v>1126</v>
      </c>
      <c r="G14" s="8">
        <v>33</v>
      </c>
      <c r="H14" s="8">
        <v>65</v>
      </c>
      <c r="I14" s="8">
        <v>2488</v>
      </c>
      <c r="J14" s="75">
        <v>777</v>
      </c>
      <c r="K14" s="76">
        <f t="shared" si="0"/>
        <v>9341</v>
      </c>
      <c r="AL14" s="108" t="s">
        <v>10</v>
      </c>
      <c r="AM14" s="8">
        <v>7703</v>
      </c>
      <c r="AN14" s="8">
        <v>1381</v>
      </c>
      <c r="AO14" s="75">
        <v>257</v>
      </c>
      <c r="AP14" s="109">
        <f t="shared" si="1"/>
        <v>9341</v>
      </c>
      <c r="BQ14" s="108" t="s">
        <v>10</v>
      </c>
      <c r="BR14" s="8">
        <v>1825</v>
      </c>
      <c r="BS14" s="8">
        <v>5901</v>
      </c>
      <c r="BT14" s="75">
        <v>1615</v>
      </c>
      <c r="BU14" s="76">
        <f t="shared" si="2"/>
        <v>9341</v>
      </c>
      <c r="CV14" s="108" t="s">
        <v>10</v>
      </c>
      <c r="CW14" s="8">
        <v>8408</v>
      </c>
      <c r="CX14" s="8">
        <v>616</v>
      </c>
      <c r="CY14" s="8">
        <v>158</v>
      </c>
      <c r="CZ14" s="8">
        <v>159</v>
      </c>
      <c r="DA14" s="8">
        <v>933</v>
      </c>
      <c r="DB14" s="76">
        <f t="shared" si="3"/>
        <v>9341</v>
      </c>
      <c r="EC14" s="71" t="s">
        <v>2</v>
      </c>
      <c r="ED14" s="72">
        <v>1349</v>
      </c>
      <c r="EE14" s="72">
        <v>4381</v>
      </c>
      <c r="EF14" s="72">
        <v>137763</v>
      </c>
      <c r="EG14" s="74">
        <f t="shared" si="15"/>
        <v>143493</v>
      </c>
      <c r="EI14" s="44" t="s">
        <v>64</v>
      </c>
      <c r="EJ14" s="14">
        <f>(ED22/ED38)*100</f>
        <v>0.9576808593244467</v>
      </c>
      <c r="EK14" s="14">
        <f>(EE22/EE38)*100</f>
        <v>3.012499279995392</v>
      </c>
      <c r="EL14" s="14">
        <f>(EF22/EF38)*100</f>
        <v>5.825947466998844</v>
      </c>
      <c r="EM14" s="131">
        <f>(EG22/EG38)*100</f>
        <v>5.34124513162675</v>
      </c>
      <c r="EO14" s="189"/>
      <c r="EP14" s="17" t="s">
        <v>98</v>
      </c>
      <c r="EQ14" s="8">
        <v>5104</v>
      </c>
      <c r="ER14" s="8">
        <v>183</v>
      </c>
      <c r="ES14" s="8">
        <v>345</v>
      </c>
      <c r="ET14" s="8">
        <v>109</v>
      </c>
      <c r="EU14" s="8">
        <v>157</v>
      </c>
      <c r="EV14" s="8">
        <v>423</v>
      </c>
      <c r="EW14" s="8">
        <v>16</v>
      </c>
      <c r="EX14" s="8">
        <v>126</v>
      </c>
      <c r="EY14" s="8">
        <v>26</v>
      </c>
      <c r="EZ14" s="8">
        <v>427</v>
      </c>
      <c r="FA14" s="8">
        <v>70</v>
      </c>
      <c r="FB14" s="8">
        <v>0</v>
      </c>
      <c r="FC14" s="8">
        <v>310</v>
      </c>
      <c r="FD14" s="8">
        <v>86</v>
      </c>
      <c r="FE14" s="8">
        <v>27</v>
      </c>
      <c r="FF14" s="8">
        <v>5632</v>
      </c>
      <c r="FG14" s="8">
        <v>705</v>
      </c>
      <c r="FH14" s="8">
        <v>649</v>
      </c>
      <c r="FI14" s="8">
        <v>396</v>
      </c>
      <c r="FJ14" s="24">
        <f t="shared" si="13"/>
        <v>7409</v>
      </c>
      <c r="GK14" s="46" t="s">
        <v>12</v>
      </c>
      <c r="GL14" s="55">
        <v>0</v>
      </c>
      <c r="GM14" s="55">
        <v>7138</v>
      </c>
      <c r="GN14" s="55">
        <v>1932</v>
      </c>
      <c r="GO14" s="55">
        <v>0</v>
      </c>
      <c r="GP14" s="55">
        <v>3394</v>
      </c>
      <c r="GQ14" s="55">
        <v>9070</v>
      </c>
      <c r="GR14" s="55">
        <v>3394</v>
      </c>
      <c r="GS14" s="77">
        <f t="shared" si="4"/>
        <v>12464</v>
      </c>
      <c r="GU14" s="46" t="s">
        <v>12</v>
      </c>
      <c r="GV14" s="45">
        <f t="shared" si="5"/>
        <v>0</v>
      </c>
      <c r="GW14" s="45">
        <f t="shared" si="6"/>
        <v>57.268934531450576</v>
      </c>
      <c r="GX14" s="45">
        <f t="shared" si="7"/>
        <v>15.500641848523749</v>
      </c>
      <c r="GY14" s="45">
        <f t="shared" si="8"/>
        <v>0</v>
      </c>
      <c r="GZ14" s="45">
        <f t="shared" si="9"/>
        <v>27.23042362002567</v>
      </c>
      <c r="HA14" s="45">
        <f t="shared" si="10"/>
        <v>72.76957637997432</v>
      </c>
      <c r="HB14" s="45">
        <f t="shared" si="11"/>
        <v>27.23042362002567</v>
      </c>
      <c r="HC14" s="45">
        <f t="shared" si="12"/>
        <v>100</v>
      </c>
    </row>
    <row r="15" spans="1:211" ht="15">
      <c r="A15" s="229" t="s">
        <v>11</v>
      </c>
      <c r="B15" s="8">
        <v>790</v>
      </c>
      <c r="C15" s="8">
        <v>18</v>
      </c>
      <c r="D15" s="8">
        <v>70</v>
      </c>
      <c r="E15" s="8">
        <v>4</v>
      </c>
      <c r="F15" s="8">
        <v>427</v>
      </c>
      <c r="G15" s="8">
        <v>17</v>
      </c>
      <c r="H15" s="8">
        <v>11</v>
      </c>
      <c r="I15" s="8">
        <v>438</v>
      </c>
      <c r="J15" s="75">
        <v>125</v>
      </c>
      <c r="K15" s="76">
        <f t="shared" si="0"/>
        <v>1900</v>
      </c>
      <c r="AL15" s="108" t="s">
        <v>11</v>
      </c>
      <c r="AM15" s="8">
        <v>1766</v>
      </c>
      <c r="AN15" s="8">
        <v>106</v>
      </c>
      <c r="AO15" s="75">
        <v>28</v>
      </c>
      <c r="AP15" s="109">
        <f t="shared" si="1"/>
        <v>1900</v>
      </c>
      <c r="BQ15" s="108" t="s">
        <v>11</v>
      </c>
      <c r="BR15" s="8">
        <v>1478</v>
      </c>
      <c r="BS15" s="8">
        <v>399</v>
      </c>
      <c r="BT15" s="75">
        <v>23</v>
      </c>
      <c r="BU15" s="76">
        <f t="shared" si="2"/>
        <v>1900</v>
      </c>
      <c r="CV15" s="108" t="s">
        <v>11</v>
      </c>
      <c r="CW15" s="8">
        <v>1768</v>
      </c>
      <c r="CX15" s="8">
        <v>94</v>
      </c>
      <c r="CY15" s="8">
        <v>27</v>
      </c>
      <c r="CZ15" s="8">
        <v>11</v>
      </c>
      <c r="DA15" s="8">
        <v>132</v>
      </c>
      <c r="DB15" s="76">
        <f t="shared" si="3"/>
        <v>1900</v>
      </c>
      <c r="EC15" s="44" t="s">
        <v>58</v>
      </c>
      <c r="ED15" s="8">
        <v>158</v>
      </c>
      <c r="EE15" s="8">
        <v>411</v>
      </c>
      <c r="EF15" s="8">
        <v>4638</v>
      </c>
      <c r="EG15" s="76">
        <f t="shared" si="15"/>
        <v>5207</v>
      </c>
      <c r="EI15" s="44" t="s">
        <v>65</v>
      </c>
      <c r="EJ15" s="14">
        <f>(ED23/ED38)*100</f>
        <v>0.5694318623010224</v>
      </c>
      <c r="EK15" s="14">
        <f>(EE23/EE38)*100</f>
        <v>1.5494499164794655</v>
      </c>
      <c r="EL15" s="14">
        <f>(EF23/EF38)*100</f>
        <v>3.0814521404823143</v>
      </c>
      <c r="EM15" s="131">
        <f>(EG23/EG38)*100</f>
        <v>2.825902675505588</v>
      </c>
      <c r="EO15" s="189"/>
      <c r="EP15" s="17" t="s">
        <v>97</v>
      </c>
      <c r="EQ15" s="8">
        <v>3499</v>
      </c>
      <c r="ER15" s="8">
        <v>146</v>
      </c>
      <c r="ES15" s="8">
        <v>836</v>
      </c>
      <c r="ET15" s="8">
        <v>97</v>
      </c>
      <c r="EU15" s="8">
        <v>237</v>
      </c>
      <c r="EV15" s="8">
        <v>500</v>
      </c>
      <c r="EW15" s="8">
        <v>9</v>
      </c>
      <c r="EX15" s="8">
        <v>129</v>
      </c>
      <c r="EY15" s="8">
        <v>107</v>
      </c>
      <c r="EZ15" s="8">
        <v>712</v>
      </c>
      <c r="FA15" s="8">
        <v>142</v>
      </c>
      <c r="FB15" s="8">
        <v>0</v>
      </c>
      <c r="FC15" s="8">
        <v>266</v>
      </c>
      <c r="FD15" s="8">
        <v>173</v>
      </c>
      <c r="FE15" s="8">
        <v>91</v>
      </c>
      <c r="FF15" s="8">
        <v>4481</v>
      </c>
      <c r="FG15" s="8">
        <v>843</v>
      </c>
      <c r="FH15" s="8">
        <v>1090</v>
      </c>
      <c r="FI15" s="8">
        <v>439</v>
      </c>
      <c r="FJ15" s="24">
        <f t="shared" si="13"/>
        <v>6944</v>
      </c>
      <c r="GK15" s="44" t="s">
        <v>13</v>
      </c>
      <c r="GL15" s="8">
        <v>0</v>
      </c>
      <c r="GM15" s="8">
        <v>146</v>
      </c>
      <c r="GN15" s="8">
        <v>232</v>
      </c>
      <c r="GO15" s="8">
        <v>0</v>
      </c>
      <c r="GP15" s="8">
        <v>133</v>
      </c>
      <c r="GQ15" s="8">
        <v>378</v>
      </c>
      <c r="GR15" s="8">
        <v>133</v>
      </c>
      <c r="GS15" s="76">
        <f t="shared" si="4"/>
        <v>511</v>
      </c>
      <c r="GU15" s="44" t="s">
        <v>13</v>
      </c>
      <c r="GV15" s="118">
        <f t="shared" si="5"/>
        <v>0</v>
      </c>
      <c r="GW15" s="118">
        <f t="shared" si="6"/>
        <v>28.57142857142857</v>
      </c>
      <c r="GX15" s="118">
        <f t="shared" si="7"/>
        <v>45.40117416829745</v>
      </c>
      <c r="GY15" s="118">
        <f t="shared" si="8"/>
        <v>0</v>
      </c>
      <c r="GZ15" s="118">
        <f t="shared" si="9"/>
        <v>26.027397260273972</v>
      </c>
      <c r="HA15" s="118">
        <f t="shared" si="10"/>
        <v>73.97260273972603</v>
      </c>
      <c r="HB15" s="118">
        <f t="shared" si="11"/>
        <v>26.027397260273972</v>
      </c>
      <c r="HC15" s="118">
        <f t="shared" si="12"/>
        <v>100</v>
      </c>
    </row>
    <row r="16" spans="1:211" ht="15">
      <c r="A16" s="46" t="s">
        <v>12</v>
      </c>
      <c r="B16" s="55">
        <v>36505</v>
      </c>
      <c r="C16" s="55">
        <v>706</v>
      </c>
      <c r="D16" s="55">
        <v>1820</v>
      </c>
      <c r="E16" s="55">
        <v>502</v>
      </c>
      <c r="F16" s="55">
        <v>7603</v>
      </c>
      <c r="G16" s="55">
        <v>214</v>
      </c>
      <c r="H16" s="55">
        <v>335</v>
      </c>
      <c r="I16" s="55">
        <v>12315</v>
      </c>
      <c r="J16" s="66">
        <v>5309</v>
      </c>
      <c r="K16" s="77">
        <f t="shared" si="0"/>
        <v>65309</v>
      </c>
      <c r="AL16" s="110" t="s">
        <v>12</v>
      </c>
      <c r="AM16" s="55">
        <v>41303</v>
      </c>
      <c r="AN16" s="55">
        <v>14879</v>
      </c>
      <c r="AO16" s="66">
        <v>9127</v>
      </c>
      <c r="AP16" s="77">
        <f t="shared" si="1"/>
        <v>65309</v>
      </c>
      <c r="BQ16" s="110" t="s">
        <v>12</v>
      </c>
      <c r="BR16" s="55">
        <v>12900</v>
      </c>
      <c r="BS16" s="55">
        <v>19064</v>
      </c>
      <c r="BT16" s="66">
        <v>33345</v>
      </c>
      <c r="BU16" s="77">
        <f t="shared" si="2"/>
        <v>65309</v>
      </c>
      <c r="CV16" s="110" t="s">
        <v>12</v>
      </c>
      <c r="CW16" s="55">
        <v>58124</v>
      </c>
      <c r="CX16" s="55">
        <v>3456</v>
      </c>
      <c r="CY16" s="55">
        <v>1155</v>
      </c>
      <c r="CZ16" s="55">
        <v>2574</v>
      </c>
      <c r="DA16" s="55">
        <v>7185</v>
      </c>
      <c r="DB16" s="77">
        <f t="shared" si="3"/>
        <v>65309</v>
      </c>
      <c r="EC16" s="44" t="s">
        <v>59</v>
      </c>
      <c r="ED16" s="8">
        <v>288</v>
      </c>
      <c r="EE16" s="8">
        <v>945</v>
      </c>
      <c r="EF16" s="8">
        <v>12771</v>
      </c>
      <c r="EG16" s="76">
        <f t="shared" si="15"/>
        <v>14004</v>
      </c>
      <c r="EI16" s="71" t="s">
        <v>66</v>
      </c>
      <c r="EJ16" s="117">
        <f>(ED24/ED38)*100</f>
        <v>0.3300116474699107</v>
      </c>
      <c r="EK16" s="117">
        <f>(EE24/EE38)*100</f>
        <v>0.8812856402280975</v>
      </c>
      <c r="EL16" s="117">
        <f>(EF24/EF38)*100</f>
        <v>2.6521906673716473</v>
      </c>
      <c r="EM16" s="138">
        <f>(EG24/EG38)*100</f>
        <v>2.3918996519381692</v>
      </c>
      <c r="EO16" s="190"/>
      <c r="EP16" s="19" t="s">
        <v>18</v>
      </c>
      <c r="EQ16" s="12">
        <f aca="true" t="shared" si="16" ref="EQ16:FI16">EQ11+EQ12+EQ13+EQ14+EQ15</f>
        <v>37870</v>
      </c>
      <c r="ER16" s="12">
        <f t="shared" si="16"/>
        <v>2127</v>
      </c>
      <c r="ES16" s="12">
        <f t="shared" si="16"/>
        <v>6101</v>
      </c>
      <c r="ET16" s="12">
        <f t="shared" si="16"/>
        <v>631</v>
      </c>
      <c r="EU16" s="12">
        <f t="shared" si="16"/>
        <v>1575</v>
      </c>
      <c r="EV16" s="12">
        <f t="shared" si="16"/>
        <v>3424</v>
      </c>
      <c r="EW16" s="12">
        <f t="shared" si="16"/>
        <v>69</v>
      </c>
      <c r="EX16" s="12">
        <f t="shared" si="16"/>
        <v>989</v>
      </c>
      <c r="EY16" s="12">
        <f t="shared" si="16"/>
        <v>900</v>
      </c>
      <c r="EZ16" s="12">
        <f t="shared" si="16"/>
        <v>5133</v>
      </c>
      <c r="FA16" s="12">
        <f t="shared" si="16"/>
        <v>1110</v>
      </c>
      <c r="FB16" s="12">
        <f t="shared" si="16"/>
        <v>31</v>
      </c>
      <c r="FC16" s="12">
        <f t="shared" si="16"/>
        <v>3392</v>
      </c>
      <c r="FD16" s="12">
        <f t="shared" si="16"/>
        <v>1337</v>
      </c>
      <c r="FE16" s="12">
        <f t="shared" si="16"/>
        <v>620</v>
      </c>
      <c r="FF16" s="12">
        <f t="shared" si="16"/>
        <v>46098</v>
      </c>
      <c r="FG16" s="12">
        <f t="shared" si="16"/>
        <v>5699</v>
      </c>
      <c r="FH16" s="12">
        <f t="shared" si="16"/>
        <v>8163</v>
      </c>
      <c r="FI16" s="12">
        <f t="shared" si="16"/>
        <v>4729</v>
      </c>
      <c r="FJ16" s="24">
        <f t="shared" si="13"/>
        <v>65309</v>
      </c>
      <c r="GK16" s="44" t="s">
        <v>14</v>
      </c>
      <c r="GL16" s="8">
        <v>0</v>
      </c>
      <c r="GM16" s="8">
        <v>384</v>
      </c>
      <c r="GN16" s="8">
        <v>130</v>
      </c>
      <c r="GO16" s="8">
        <v>0</v>
      </c>
      <c r="GP16" s="8">
        <v>508</v>
      </c>
      <c r="GQ16" s="8">
        <v>514</v>
      </c>
      <c r="GR16" s="8">
        <v>508</v>
      </c>
      <c r="GS16" s="76">
        <f t="shared" si="4"/>
        <v>1022</v>
      </c>
      <c r="GU16" s="44" t="s">
        <v>14</v>
      </c>
      <c r="GV16" s="118">
        <f t="shared" si="5"/>
        <v>0</v>
      </c>
      <c r="GW16" s="118">
        <f t="shared" si="6"/>
        <v>37.573385518590996</v>
      </c>
      <c r="GX16" s="118">
        <f t="shared" si="7"/>
        <v>12.720156555772993</v>
      </c>
      <c r="GY16" s="118">
        <f t="shared" si="8"/>
        <v>0</v>
      </c>
      <c r="GZ16" s="118">
        <f t="shared" si="9"/>
        <v>49.706457925636</v>
      </c>
      <c r="HA16" s="118">
        <f t="shared" si="10"/>
        <v>50.293542074364</v>
      </c>
      <c r="HB16" s="118">
        <f t="shared" si="11"/>
        <v>49.706457925636</v>
      </c>
      <c r="HC16" s="118">
        <f t="shared" si="12"/>
        <v>100</v>
      </c>
    </row>
    <row r="17" spans="1:211" ht="15">
      <c r="A17" s="44" t="s">
        <v>13</v>
      </c>
      <c r="B17" s="8">
        <v>17738</v>
      </c>
      <c r="C17" s="8">
        <v>218</v>
      </c>
      <c r="D17" s="8">
        <v>744</v>
      </c>
      <c r="E17" s="8">
        <v>300</v>
      </c>
      <c r="F17" s="8">
        <v>1305</v>
      </c>
      <c r="G17" s="8">
        <v>80</v>
      </c>
      <c r="H17" s="8">
        <v>113</v>
      </c>
      <c r="I17" s="8">
        <v>3104</v>
      </c>
      <c r="J17" s="75">
        <v>2237</v>
      </c>
      <c r="K17" s="76">
        <f t="shared" si="0"/>
        <v>25839</v>
      </c>
      <c r="AL17" s="108" t="s">
        <v>13</v>
      </c>
      <c r="AM17" s="8">
        <v>12168</v>
      </c>
      <c r="AN17" s="8">
        <v>9178</v>
      </c>
      <c r="AO17" s="75">
        <v>4493</v>
      </c>
      <c r="AP17" s="109">
        <f t="shared" si="1"/>
        <v>25839</v>
      </c>
      <c r="BQ17" s="108" t="s">
        <v>13</v>
      </c>
      <c r="BR17" s="8">
        <v>9</v>
      </c>
      <c r="BS17" s="8">
        <v>161</v>
      </c>
      <c r="BT17" s="75">
        <v>25669</v>
      </c>
      <c r="BU17" s="76">
        <f t="shared" si="2"/>
        <v>25839</v>
      </c>
      <c r="CV17" s="108" t="s">
        <v>13</v>
      </c>
      <c r="CW17" s="8">
        <v>22566</v>
      </c>
      <c r="CX17" s="8">
        <v>1704</v>
      </c>
      <c r="CY17" s="8">
        <v>420</v>
      </c>
      <c r="CZ17" s="8">
        <v>1149</v>
      </c>
      <c r="DA17" s="8">
        <v>3273</v>
      </c>
      <c r="DB17" s="76">
        <f t="shared" si="3"/>
        <v>25839</v>
      </c>
      <c r="EC17" s="44" t="s">
        <v>60</v>
      </c>
      <c r="ED17" s="8">
        <v>740</v>
      </c>
      <c r="EE17" s="8">
        <v>2428</v>
      </c>
      <c r="EF17" s="8">
        <v>89137</v>
      </c>
      <c r="EG17" s="76">
        <f t="shared" si="15"/>
        <v>92305</v>
      </c>
      <c r="EI17" s="44" t="s">
        <v>67</v>
      </c>
      <c r="EJ17" s="14">
        <f>(ED25/ED38)*100</f>
        <v>0.12294551572408438</v>
      </c>
      <c r="EK17" s="14">
        <f>(EE25/EE38)*100</f>
        <v>0.3801624330395715</v>
      </c>
      <c r="EL17" s="14">
        <f>(EF25/EF38)*100</f>
        <v>1.3285597784688181</v>
      </c>
      <c r="EM17" s="131">
        <f>(EG25/EG38)*100</f>
        <v>1.1914574454371087</v>
      </c>
      <c r="EO17" s="196" t="s">
        <v>36</v>
      </c>
      <c r="EP17" s="197"/>
      <c r="EQ17" s="24">
        <f aca="true" t="shared" si="17" ref="EQ17:FJ17">EQ10+EQ16</f>
        <v>153733</v>
      </c>
      <c r="ER17" s="24">
        <f t="shared" si="17"/>
        <v>5702</v>
      </c>
      <c r="ES17" s="24">
        <f t="shared" si="17"/>
        <v>30777</v>
      </c>
      <c r="ET17" s="24">
        <f t="shared" si="17"/>
        <v>1562</v>
      </c>
      <c r="EU17" s="24">
        <f t="shared" si="17"/>
        <v>4733</v>
      </c>
      <c r="EV17" s="24">
        <f t="shared" si="17"/>
        <v>14387</v>
      </c>
      <c r="EW17" s="24">
        <f t="shared" si="17"/>
        <v>169</v>
      </c>
      <c r="EX17" s="24">
        <f t="shared" si="17"/>
        <v>2563</v>
      </c>
      <c r="EY17" s="24">
        <f t="shared" si="17"/>
        <v>2899</v>
      </c>
      <c r="EZ17" s="24">
        <f t="shared" si="17"/>
        <v>11670</v>
      </c>
      <c r="FA17" s="24">
        <f t="shared" si="17"/>
        <v>4433</v>
      </c>
      <c r="FB17" s="24">
        <f t="shared" si="17"/>
        <v>128</v>
      </c>
      <c r="FC17" s="24">
        <f t="shared" si="17"/>
        <v>9203</v>
      </c>
      <c r="FD17" s="24">
        <f t="shared" si="17"/>
        <v>4928</v>
      </c>
      <c r="FE17" s="24">
        <f t="shared" si="17"/>
        <v>9102</v>
      </c>
      <c r="FF17" s="24">
        <f t="shared" si="17"/>
        <v>190212</v>
      </c>
      <c r="FG17" s="24">
        <f t="shared" si="17"/>
        <v>20851</v>
      </c>
      <c r="FH17" s="24">
        <f t="shared" si="17"/>
        <v>21693</v>
      </c>
      <c r="FI17" s="24">
        <f t="shared" si="17"/>
        <v>14131</v>
      </c>
      <c r="FJ17" s="24">
        <f t="shared" si="17"/>
        <v>255989</v>
      </c>
      <c r="GK17" s="44" t="s">
        <v>15</v>
      </c>
      <c r="GL17" s="8">
        <v>0</v>
      </c>
      <c r="GM17" s="8">
        <v>5734</v>
      </c>
      <c r="GN17" s="8">
        <v>768</v>
      </c>
      <c r="GO17" s="8">
        <v>0</v>
      </c>
      <c r="GP17" s="8">
        <v>1641</v>
      </c>
      <c r="GQ17" s="8">
        <v>6502</v>
      </c>
      <c r="GR17" s="8">
        <v>1641</v>
      </c>
      <c r="GS17" s="76">
        <f t="shared" si="4"/>
        <v>8143</v>
      </c>
      <c r="GU17" s="44" t="s">
        <v>15</v>
      </c>
      <c r="GV17" s="118">
        <f t="shared" si="5"/>
        <v>0</v>
      </c>
      <c r="GW17" s="118">
        <f t="shared" si="6"/>
        <v>70.41630848581603</v>
      </c>
      <c r="GX17" s="118">
        <f t="shared" si="7"/>
        <v>9.431413483973966</v>
      </c>
      <c r="GY17" s="118">
        <f t="shared" si="8"/>
        <v>0</v>
      </c>
      <c r="GZ17" s="118">
        <f t="shared" si="9"/>
        <v>20.152278030209995</v>
      </c>
      <c r="HA17" s="118">
        <f t="shared" si="10"/>
        <v>79.84772196979002</v>
      </c>
      <c r="HB17" s="118">
        <f t="shared" si="11"/>
        <v>20.152278030209995</v>
      </c>
      <c r="HC17" s="118">
        <f t="shared" si="12"/>
        <v>100</v>
      </c>
    </row>
    <row r="18" spans="1:255" ht="15.75">
      <c r="A18" s="44" t="s">
        <v>14</v>
      </c>
      <c r="B18" s="8">
        <v>6066</v>
      </c>
      <c r="C18" s="8">
        <v>215</v>
      </c>
      <c r="D18" s="8">
        <v>437</v>
      </c>
      <c r="E18" s="8">
        <v>64</v>
      </c>
      <c r="F18" s="8">
        <v>2344</v>
      </c>
      <c r="G18" s="8">
        <v>59</v>
      </c>
      <c r="H18" s="8">
        <v>76</v>
      </c>
      <c r="I18" s="8">
        <v>4262</v>
      </c>
      <c r="J18" s="75">
        <v>1120</v>
      </c>
      <c r="K18" s="76">
        <f t="shared" si="0"/>
        <v>14643</v>
      </c>
      <c r="AL18" s="108" t="s">
        <v>14</v>
      </c>
      <c r="AM18" s="8">
        <v>13736</v>
      </c>
      <c r="AN18" s="8">
        <v>688</v>
      </c>
      <c r="AO18" s="75">
        <v>219</v>
      </c>
      <c r="AP18" s="109">
        <f t="shared" si="1"/>
        <v>14643</v>
      </c>
      <c r="BQ18" s="108" t="s">
        <v>14</v>
      </c>
      <c r="BR18" s="8">
        <v>10953</v>
      </c>
      <c r="BS18" s="8">
        <v>3390</v>
      </c>
      <c r="BT18" s="75">
        <v>300</v>
      </c>
      <c r="BU18" s="76">
        <f t="shared" si="2"/>
        <v>14643</v>
      </c>
      <c r="CV18" s="108" t="s">
        <v>14</v>
      </c>
      <c r="CW18" s="8">
        <v>13969</v>
      </c>
      <c r="CX18" s="8">
        <v>480</v>
      </c>
      <c r="CY18" s="8">
        <v>102</v>
      </c>
      <c r="CZ18" s="8">
        <v>92</v>
      </c>
      <c r="DA18" s="8">
        <v>674</v>
      </c>
      <c r="DB18" s="76">
        <f t="shared" si="3"/>
        <v>14643</v>
      </c>
      <c r="EC18" s="44" t="s">
        <v>61</v>
      </c>
      <c r="ED18" s="8">
        <v>163</v>
      </c>
      <c r="EE18" s="8">
        <v>597</v>
      </c>
      <c r="EF18" s="8">
        <v>31217</v>
      </c>
      <c r="EG18" s="76">
        <f t="shared" si="15"/>
        <v>31977</v>
      </c>
      <c r="EI18" s="44" t="s">
        <v>68</v>
      </c>
      <c r="EJ18" s="14">
        <f>(ED26/ED38)*100</f>
        <v>0.05176653293645658</v>
      </c>
      <c r="EK18" s="14">
        <f>(EE26/EE38)*100</f>
        <v>0.2592016588906169</v>
      </c>
      <c r="EL18" s="14">
        <f>(EF26/EF38)*100</f>
        <v>0.6739136279315691</v>
      </c>
      <c r="EM18" s="131">
        <f>(EG26/EG38)*100</f>
        <v>0.6082292598510093</v>
      </c>
      <c r="EO18" s="34" t="s">
        <v>82</v>
      </c>
      <c r="FI18" s="9"/>
      <c r="FJ18" s="10" t="s">
        <v>31</v>
      </c>
      <c r="GK18" s="44" t="s">
        <v>16</v>
      </c>
      <c r="GL18" s="8">
        <v>0</v>
      </c>
      <c r="GM18" s="8">
        <v>220</v>
      </c>
      <c r="GN18" s="8">
        <v>424</v>
      </c>
      <c r="GO18" s="8">
        <v>0</v>
      </c>
      <c r="GP18" s="8">
        <v>552</v>
      </c>
      <c r="GQ18" s="8">
        <v>644</v>
      </c>
      <c r="GR18" s="8">
        <v>552</v>
      </c>
      <c r="GS18" s="76">
        <f t="shared" si="4"/>
        <v>1196</v>
      </c>
      <c r="GU18" s="44" t="s">
        <v>16</v>
      </c>
      <c r="GV18" s="118">
        <f t="shared" si="5"/>
        <v>0</v>
      </c>
      <c r="GW18" s="118">
        <f t="shared" si="6"/>
        <v>18.394648829431436</v>
      </c>
      <c r="GX18" s="118">
        <f t="shared" si="7"/>
        <v>35.45150501672241</v>
      </c>
      <c r="GY18" s="118">
        <f t="shared" si="8"/>
        <v>0</v>
      </c>
      <c r="GZ18" s="118">
        <f t="shared" si="9"/>
        <v>46.15384615384615</v>
      </c>
      <c r="HA18" s="118">
        <f t="shared" si="10"/>
        <v>53.84615384615385</v>
      </c>
      <c r="HB18" s="118">
        <f t="shared" si="11"/>
        <v>46.15384615384615</v>
      </c>
      <c r="HC18" s="118">
        <f t="shared" si="12"/>
        <v>100</v>
      </c>
      <c r="HZ18" s="5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:255" ht="15">
      <c r="A19" s="44" t="s">
        <v>15</v>
      </c>
      <c r="B19" s="8">
        <v>5406</v>
      </c>
      <c r="C19" s="8">
        <v>110</v>
      </c>
      <c r="D19" s="8">
        <v>285</v>
      </c>
      <c r="E19" s="8">
        <v>46</v>
      </c>
      <c r="F19" s="8">
        <v>2008</v>
      </c>
      <c r="G19" s="8">
        <v>27</v>
      </c>
      <c r="H19" s="8">
        <v>34</v>
      </c>
      <c r="I19" s="8">
        <v>1958</v>
      </c>
      <c r="J19" s="75">
        <v>600</v>
      </c>
      <c r="K19" s="76">
        <f t="shared" si="0"/>
        <v>10474</v>
      </c>
      <c r="AL19" s="108" t="s">
        <v>15</v>
      </c>
      <c r="AM19" s="8">
        <v>8959</v>
      </c>
      <c r="AN19" s="8">
        <v>1292</v>
      </c>
      <c r="AO19" s="75">
        <v>223</v>
      </c>
      <c r="AP19" s="109">
        <f t="shared" si="1"/>
        <v>10474</v>
      </c>
      <c r="BQ19" s="108" t="s">
        <v>15</v>
      </c>
      <c r="BR19" s="8">
        <v>673</v>
      </c>
      <c r="BS19" s="8">
        <v>8137</v>
      </c>
      <c r="BT19" s="75">
        <v>1664</v>
      </c>
      <c r="BU19" s="76">
        <f t="shared" si="2"/>
        <v>10474</v>
      </c>
      <c r="CV19" s="108" t="s">
        <v>15</v>
      </c>
      <c r="CW19" s="8">
        <v>8619</v>
      </c>
      <c r="CX19" s="8">
        <v>605</v>
      </c>
      <c r="CY19" s="8">
        <v>378</v>
      </c>
      <c r="CZ19" s="8">
        <v>872</v>
      </c>
      <c r="DA19" s="8">
        <v>1855</v>
      </c>
      <c r="DB19" s="76">
        <f t="shared" si="3"/>
        <v>10474</v>
      </c>
      <c r="EC19" s="71" t="s">
        <v>5</v>
      </c>
      <c r="ED19" s="72">
        <v>431</v>
      </c>
      <c r="EE19" s="72">
        <v>1369</v>
      </c>
      <c r="EF19" s="72">
        <v>28023</v>
      </c>
      <c r="EG19" s="74">
        <f t="shared" si="15"/>
        <v>29823</v>
      </c>
      <c r="EI19" s="44" t="s">
        <v>69</v>
      </c>
      <c r="EJ19" s="14">
        <f>(ED27/ED38)*100</f>
        <v>0.12941633234114144</v>
      </c>
      <c r="EK19" s="14">
        <f>(EE27/EE38)*100</f>
        <v>0.19008121651978574</v>
      </c>
      <c r="EL19" s="14">
        <f>(EF27/EF38)*100</f>
        <v>0.5215661322555495</v>
      </c>
      <c r="EM19" s="131">
        <f>(EG27/EG38)*100</f>
        <v>0.4754110528186758</v>
      </c>
      <c r="FI19" s="9"/>
      <c r="FJ19" s="10" t="s">
        <v>32</v>
      </c>
      <c r="GK19" s="44" t="s">
        <v>17</v>
      </c>
      <c r="GL19" s="8">
        <v>0</v>
      </c>
      <c r="GM19" s="8">
        <v>654</v>
      </c>
      <c r="GN19" s="8">
        <v>378</v>
      </c>
      <c r="GO19" s="8">
        <v>0</v>
      </c>
      <c r="GP19" s="8">
        <v>560</v>
      </c>
      <c r="GQ19" s="8">
        <v>1032</v>
      </c>
      <c r="GR19" s="8">
        <v>560</v>
      </c>
      <c r="GS19" s="76">
        <f t="shared" si="4"/>
        <v>1592</v>
      </c>
      <c r="GU19" s="44" t="s">
        <v>17</v>
      </c>
      <c r="GV19" s="118">
        <f t="shared" si="5"/>
        <v>0</v>
      </c>
      <c r="GW19" s="118">
        <f t="shared" si="6"/>
        <v>41.08040201005025</v>
      </c>
      <c r="GX19" s="118">
        <f t="shared" si="7"/>
        <v>23.743718592964825</v>
      </c>
      <c r="GY19" s="118">
        <f t="shared" si="8"/>
        <v>0</v>
      </c>
      <c r="GZ19" s="118">
        <f t="shared" si="9"/>
        <v>35.175879396984925</v>
      </c>
      <c r="HA19" s="118">
        <f t="shared" si="10"/>
        <v>64.82412060301507</v>
      </c>
      <c r="HB19" s="118">
        <f t="shared" si="11"/>
        <v>35.175879396984925</v>
      </c>
      <c r="HC19" s="118">
        <f t="shared" si="12"/>
        <v>100</v>
      </c>
      <c r="HZ19" s="207"/>
      <c r="IA19" s="20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0"/>
      <c r="IM19" s="28"/>
      <c r="IN19" s="28"/>
      <c r="IO19" s="28"/>
      <c r="IP19" s="28"/>
      <c r="IQ19" s="28"/>
      <c r="IR19" s="28"/>
      <c r="IS19" s="28"/>
      <c r="IT19" s="28"/>
      <c r="IU19" s="28"/>
    </row>
    <row r="20" spans="1:255" ht="15">
      <c r="A20" s="44" t="s">
        <v>16</v>
      </c>
      <c r="B20" s="8">
        <v>3995</v>
      </c>
      <c r="C20" s="8">
        <v>67</v>
      </c>
      <c r="D20" s="8">
        <v>158</v>
      </c>
      <c r="E20" s="8">
        <v>36</v>
      </c>
      <c r="F20" s="8">
        <v>789</v>
      </c>
      <c r="G20" s="8">
        <v>20</v>
      </c>
      <c r="H20" s="8">
        <v>71</v>
      </c>
      <c r="I20" s="8">
        <v>1564</v>
      </c>
      <c r="J20" s="75">
        <v>709</v>
      </c>
      <c r="K20" s="76">
        <f t="shared" si="0"/>
        <v>7409</v>
      </c>
      <c r="AL20" s="108" t="s">
        <v>16</v>
      </c>
      <c r="AM20" s="8">
        <v>1419</v>
      </c>
      <c r="AN20" s="8">
        <v>2341</v>
      </c>
      <c r="AO20" s="75">
        <v>3649</v>
      </c>
      <c r="AP20" s="109">
        <f t="shared" si="1"/>
        <v>7409</v>
      </c>
      <c r="BQ20" s="108" t="s">
        <v>16</v>
      </c>
      <c r="BR20" s="8">
        <v>244</v>
      </c>
      <c r="BS20" s="8">
        <v>3532</v>
      </c>
      <c r="BT20" s="75">
        <v>3633</v>
      </c>
      <c r="BU20" s="76">
        <f t="shared" si="2"/>
        <v>7409</v>
      </c>
      <c r="CV20" s="108" t="s">
        <v>16</v>
      </c>
      <c r="CW20" s="8">
        <v>6655</v>
      </c>
      <c r="CX20" s="8">
        <v>341</v>
      </c>
      <c r="CY20" s="8">
        <v>133</v>
      </c>
      <c r="CZ20" s="8">
        <v>280</v>
      </c>
      <c r="DA20" s="8">
        <v>754</v>
      </c>
      <c r="DB20" s="76">
        <f t="shared" si="3"/>
        <v>7409</v>
      </c>
      <c r="EC20" s="44" t="s">
        <v>62</v>
      </c>
      <c r="ED20" s="8">
        <v>87</v>
      </c>
      <c r="EE20" s="8">
        <v>242</v>
      </c>
      <c r="EF20" s="8">
        <v>2906</v>
      </c>
      <c r="EG20" s="76">
        <f t="shared" si="15"/>
        <v>3235</v>
      </c>
      <c r="EI20" s="44" t="s">
        <v>70</v>
      </c>
      <c r="EJ20" s="14">
        <f>(ED28/ED38)*100</f>
        <v>0.02588326646822829</v>
      </c>
      <c r="EK20" s="14">
        <f>(EE28/EE38)*100</f>
        <v>0.05184033177812338</v>
      </c>
      <c r="EL20" s="14">
        <f>(EF28/EF38)*100</f>
        <v>0.1281511287157106</v>
      </c>
      <c r="EM20" s="131">
        <f>(EG28/EG38)*100</f>
        <v>0.11680189383137557</v>
      </c>
      <c r="FK20" s="28"/>
      <c r="GK20" s="112" t="s">
        <v>36</v>
      </c>
      <c r="GL20" s="109">
        <f aca="true" t="shared" si="18" ref="GL20:GS20">GL8+GL9+GL11+GL12+GL13+GL15+GL17+GL16+GL18+GL19</f>
        <v>25366</v>
      </c>
      <c r="GM20" s="109">
        <f t="shared" si="18"/>
        <v>16106</v>
      </c>
      <c r="GN20" s="109">
        <f t="shared" si="18"/>
        <v>2427</v>
      </c>
      <c r="GO20" s="109">
        <f t="shared" si="18"/>
        <v>5120</v>
      </c>
      <c r="GP20" s="109">
        <f t="shared" si="18"/>
        <v>4504</v>
      </c>
      <c r="GQ20" s="109">
        <f t="shared" si="18"/>
        <v>43899</v>
      </c>
      <c r="GR20" s="109">
        <f t="shared" si="18"/>
        <v>9624</v>
      </c>
      <c r="GS20" s="109">
        <f t="shared" si="18"/>
        <v>53523</v>
      </c>
      <c r="GU20" s="112" t="s">
        <v>36</v>
      </c>
      <c r="GV20" s="118">
        <f t="shared" si="5"/>
        <v>47.39270967621396</v>
      </c>
      <c r="GW20" s="118">
        <f t="shared" si="6"/>
        <v>30.09173626291501</v>
      </c>
      <c r="GX20" s="118">
        <f t="shared" si="7"/>
        <v>4.534499187265288</v>
      </c>
      <c r="GY20" s="118">
        <f t="shared" si="8"/>
        <v>9.56598098013938</v>
      </c>
      <c r="GZ20" s="118">
        <f t="shared" si="9"/>
        <v>8.41507389346636</v>
      </c>
      <c r="HA20" s="118">
        <f t="shared" si="10"/>
        <v>82.01894512639426</v>
      </c>
      <c r="HB20" s="118">
        <f t="shared" si="11"/>
        <v>17.98105487360574</v>
      </c>
      <c r="HC20" s="118">
        <f t="shared" si="12"/>
        <v>99.99999999999999</v>
      </c>
      <c r="HZ20" s="29"/>
      <c r="IA20" s="29"/>
      <c r="IB20" s="30"/>
      <c r="IC20" s="30"/>
      <c r="ID20" s="31"/>
      <c r="IE20" s="32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0"/>
      <c r="IR20" s="31"/>
      <c r="IS20" s="31"/>
      <c r="IT20" s="30"/>
      <c r="IU20" s="33"/>
    </row>
    <row r="21" spans="1:255" ht="15" customHeight="1">
      <c r="A21" s="78" t="s">
        <v>17</v>
      </c>
      <c r="B21" s="79">
        <v>3300</v>
      </c>
      <c r="C21" s="79">
        <v>96</v>
      </c>
      <c r="D21" s="79">
        <v>196</v>
      </c>
      <c r="E21" s="79">
        <v>56</v>
      </c>
      <c r="F21" s="79">
        <v>1157</v>
      </c>
      <c r="G21" s="79">
        <v>28</v>
      </c>
      <c r="H21" s="79">
        <v>41</v>
      </c>
      <c r="I21" s="79">
        <v>1427</v>
      </c>
      <c r="J21" s="80">
        <v>643</v>
      </c>
      <c r="K21" s="76">
        <f t="shared" si="0"/>
        <v>6944</v>
      </c>
      <c r="AL21" s="111" t="s">
        <v>17</v>
      </c>
      <c r="AM21" s="79">
        <v>5021</v>
      </c>
      <c r="AN21" s="79">
        <v>1380</v>
      </c>
      <c r="AO21" s="80">
        <v>543</v>
      </c>
      <c r="AP21" s="109">
        <f t="shared" si="1"/>
        <v>6944</v>
      </c>
      <c r="BQ21" s="111" t="s">
        <v>17</v>
      </c>
      <c r="BR21" s="79">
        <v>1021</v>
      </c>
      <c r="BS21" s="79">
        <v>3844</v>
      </c>
      <c r="BT21" s="80">
        <v>2079</v>
      </c>
      <c r="BU21" s="76">
        <f t="shared" si="2"/>
        <v>6944</v>
      </c>
      <c r="CV21" s="111" t="s">
        <v>17</v>
      </c>
      <c r="CW21" s="8">
        <v>6315</v>
      </c>
      <c r="CX21" s="8">
        <v>326</v>
      </c>
      <c r="CY21" s="8">
        <v>122</v>
      </c>
      <c r="CZ21" s="8">
        <v>181</v>
      </c>
      <c r="DA21" s="8">
        <v>629</v>
      </c>
      <c r="DB21" s="76">
        <f t="shared" si="3"/>
        <v>6944</v>
      </c>
      <c r="EC21" s="44" t="s">
        <v>63</v>
      </c>
      <c r="ED21" s="8">
        <v>108</v>
      </c>
      <c r="EE21" s="8">
        <v>335</v>
      </c>
      <c r="EF21" s="8">
        <v>5238</v>
      </c>
      <c r="EG21" s="76">
        <f t="shared" si="15"/>
        <v>5681</v>
      </c>
      <c r="EI21" s="133" t="s">
        <v>9</v>
      </c>
      <c r="EJ21" s="116">
        <f>(ED29/ED38)*100</f>
        <v>1.96712825158535</v>
      </c>
      <c r="EK21" s="116">
        <f>(EE29/EE38)*100</f>
        <v>5.149472956626922</v>
      </c>
      <c r="EL21" s="116">
        <f>(EF29/EF38)*100</f>
        <v>4.500076173747837</v>
      </c>
      <c r="EM21" s="137">
        <f>(EG29/EG38)*100</f>
        <v>4.391204309560177</v>
      </c>
      <c r="FK21" s="28"/>
      <c r="GK21" s="168" t="s">
        <v>210</v>
      </c>
      <c r="GL21" s="9"/>
      <c r="GM21" s="9"/>
      <c r="GR21" s="9"/>
      <c r="GS21" s="10" t="s">
        <v>31</v>
      </c>
      <c r="GU21" s="168" t="s">
        <v>210</v>
      </c>
      <c r="GV21" s="9"/>
      <c r="GW21" s="9"/>
      <c r="HB21" s="9"/>
      <c r="HC21" s="10" t="s">
        <v>31</v>
      </c>
      <c r="HZ21" s="202"/>
      <c r="IA21" s="6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</row>
    <row r="22" spans="1:255" ht="15">
      <c r="A22" s="43" t="s">
        <v>36</v>
      </c>
      <c r="B22" s="24">
        <f aca="true" t="shared" si="19" ref="B22:K22">SUM(B4+B16)</f>
        <v>136430</v>
      </c>
      <c r="C22" s="24">
        <f t="shared" si="19"/>
        <v>2378</v>
      </c>
      <c r="D22" s="24">
        <f t="shared" si="19"/>
        <v>5565</v>
      </c>
      <c r="E22" s="24">
        <f t="shared" si="19"/>
        <v>1436</v>
      </c>
      <c r="F22" s="24">
        <f t="shared" si="19"/>
        <v>16778</v>
      </c>
      <c r="G22" s="24">
        <f t="shared" si="19"/>
        <v>721</v>
      </c>
      <c r="H22" s="24">
        <f t="shared" si="19"/>
        <v>1209</v>
      </c>
      <c r="I22" s="24">
        <f t="shared" si="19"/>
        <v>72142</v>
      </c>
      <c r="J22" s="24">
        <f t="shared" si="19"/>
        <v>19330</v>
      </c>
      <c r="K22" s="24">
        <f t="shared" si="19"/>
        <v>255989</v>
      </c>
      <c r="AL22" s="112" t="s">
        <v>36</v>
      </c>
      <c r="AM22" s="109">
        <f>AM4+AM16</f>
        <v>218630</v>
      </c>
      <c r="AN22" s="109">
        <f>AN4+AN16</f>
        <v>26147</v>
      </c>
      <c r="AO22" s="109">
        <f>AO4+AO16</f>
        <v>11212</v>
      </c>
      <c r="AP22" s="109">
        <f t="shared" si="1"/>
        <v>255989</v>
      </c>
      <c r="BQ22" s="112" t="s">
        <v>36</v>
      </c>
      <c r="BR22" s="109">
        <f>BR7+BR8+BR10+BR11+BR12+BR14+BR15+BR17+BR18+BR19+BR20+BR21</f>
        <v>33861</v>
      </c>
      <c r="BS22" s="109">
        <f>BS7+BS8+BS10+BS11+BS12+BS14+BS15+BS17+BS18+BS19+BS20+BS21</f>
        <v>159120</v>
      </c>
      <c r="BT22" s="109">
        <f>BT7+BT8+BT10+BT11+BT12+BT14+BT15+BT17+BT18+BT19+BT20+BT21</f>
        <v>63008</v>
      </c>
      <c r="BU22" s="76">
        <f t="shared" si="2"/>
        <v>255989</v>
      </c>
      <c r="CV22" s="112" t="s">
        <v>36</v>
      </c>
      <c r="CW22" s="109">
        <f>CW7+CW8+CW10+CW11+CW12+CW14+CW15+CW17+CW18+CW19+CW20+CW21</f>
        <v>236446</v>
      </c>
      <c r="CX22" s="109">
        <f>CX7+CX8+CX10+CX11+CX12+CX14+CX15+CX17+CX18+CX19+CX20+CX21</f>
        <v>12772</v>
      </c>
      <c r="CY22" s="109">
        <f>CY7+CY8+CY10+CY11+CY12+CY14+CY15+CY17+CY18+CY19+CY20+CY21</f>
        <v>2825</v>
      </c>
      <c r="CZ22" s="109">
        <f>CZ7+CZ8+CZ10+CZ11+CZ12+CZ14+CZ15+CZ17+CZ18+CZ19+CZ20+CZ21</f>
        <v>3946</v>
      </c>
      <c r="DA22" s="109">
        <f>DA7+DA8+DA10+DA11+DA12+DA14+DA15+DA17+DA18+DA19+DA20+DA21</f>
        <v>19543</v>
      </c>
      <c r="DB22" s="76">
        <f t="shared" si="3"/>
        <v>255989</v>
      </c>
      <c r="EC22" s="44" t="s">
        <v>64</v>
      </c>
      <c r="ED22" s="8">
        <v>148</v>
      </c>
      <c r="EE22" s="8">
        <v>523</v>
      </c>
      <c r="EF22" s="8">
        <v>13002</v>
      </c>
      <c r="EG22" s="76">
        <f t="shared" si="15"/>
        <v>13673</v>
      </c>
      <c r="EI22" s="44" t="s">
        <v>10</v>
      </c>
      <c r="EJ22" s="14">
        <f>(ED30/ED38)*100</f>
        <v>1.773003753073638</v>
      </c>
      <c r="EK22" s="14">
        <f>(EE30/EE38)*100</f>
        <v>4.752030412994643</v>
      </c>
      <c r="EL22" s="14">
        <f>(EF30/EF38)*100</f>
        <v>3.6930825275345693</v>
      </c>
      <c r="EM22" s="131">
        <f>(EG30/EG38)*100</f>
        <v>3.648984917320666</v>
      </c>
      <c r="FK22" s="28"/>
      <c r="GK22" s="57"/>
      <c r="GL22" s="166"/>
      <c r="GM22" s="9"/>
      <c r="GN22" s="9"/>
      <c r="GS22" s="10" t="s">
        <v>32</v>
      </c>
      <c r="GU22" s="57"/>
      <c r="GV22" s="166"/>
      <c r="GW22" s="9"/>
      <c r="GX22" s="9"/>
      <c r="HC22" s="10" t="s">
        <v>32</v>
      </c>
      <c r="HZ22" s="208"/>
      <c r="IA22" s="6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</row>
    <row r="23" spans="1:255" ht="15">
      <c r="A23" s="81" t="s">
        <v>33</v>
      </c>
      <c r="B23" s="57"/>
      <c r="C23" s="57"/>
      <c r="D23" s="57"/>
      <c r="E23" s="57"/>
      <c r="F23" s="57"/>
      <c r="G23" s="57"/>
      <c r="H23" s="57"/>
      <c r="I23" s="57"/>
      <c r="J23" s="57"/>
      <c r="K23" s="10" t="s">
        <v>31</v>
      </c>
      <c r="AL23" s="34" t="s">
        <v>143</v>
      </c>
      <c r="AM23" s="9"/>
      <c r="AN23" s="9"/>
      <c r="AO23" s="9"/>
      <c r="AP23" s="10" t="s">
        <v>31</v>
      </c>
      <c r="BQ23" s="34" t="s">
        <v>47</v>
      </c>
      <c r="BR23" s="9"/>
      <c r="BS23" s="9"/>
      <c r="BT23" s="9"/>
      <c r="BU23" s="10" t="s">
        <v>31</v>
      </c>
      <c r="CV23" s="34" t="s">
        <v>145</v>
      </c>
      <c r="CW23" s="9"/>
      <c r="CX23" s="9"/>
      <c r="CY23" s="99"/>
      <c r="CZ23" s="99"/>
      <c r="DA23" s="9"/>
      <c r="DB23" s="10" t="s">
        <v>31</v>
      </c>
      <c r="EC23" s="44" t="s">
        <v>65</v>
      </c>
      <c r="ED23" s="8">
        <v>88</v>
      </c>
      <c r="EE23" s="8">
        <v>269</v>
      </c>
      <c r="EF23" s="8">
        <v>6877</v>
      </c>
      <c r="EG23" s="76">
        <f t="shared" si="15"/>
        <v>7234</v>
      </c>
      <c r="EI23" s="44" t="s">
        <v>11</v>
      </c>
      <c r="EJ23" s="14">
        <f>(ED31/ED38)*100</f>
        <v>0.19412449851171218</v>
      </c>
      <c r="EK23" s="14">
        <f>(EE31/EE38)*100</f>
        <v>0.3974425436322792</v>
      </c>
      <c r="EL23" s="14">
        <f>(EF31/EF38)*100</f>
        <v>0.8069936462132686</v>
      </c>
      <c r="EM23" s="131">
        <f>(EG31/EG38)*100</f>
        <v>0.7422193922395103</v>
      </c>
      <c r="FK23" s="28"/>
      <c r="HZ23" s="208"/>
      <c r="IA23" s="6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</row>
    <row r="24" spans="1:255" ht="1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10" t="s">
        <v>32</v>
      </c>
      <c r="AL24" s="57"/>
      <c r="AM24" s="9"/>
      <c r="AN24" s="9"/>
      <c r="AO24" s="9"/>
      <c r="AP24" s="10" t="s">
        <v>32</v>
      </c>
      <c r="BQ24" s="57"/>
      <c r="BR24" s="9"/>
      <c r="BS24" s="9"/>
      <c r="BT24" s="9"/>
      <c r="BU24" s="10" t="s">
        <v>32</v>
      </c>
      <c r="CV24" s="57"/>
      <c r="CW24" s="9"/>
      <c r="CX24" s="9"/>
      <c r="CY24" s="99"/>
      <c r="CZ24" s="99"/>
      <c r="DA24" s="9"/>
      <c r="DB24" s="10" t="s">
        <v>32</v>
      </c>
      <c r="EC24" s="71" t="s">
        <v>66</v>
      </c>
      <c r="ED24" s="72">
        <v>51</v>
      </c>
      <c r="EE24" s="72">
        <v>153</v>
      </c>
      <c r="EF24" s="72">
        <v>5919</v>
      </c>
      <c r="EG24" s="74">
        <f t="shared" si="15"/>
        <v>6123</v>
      </c>
      <c r="EI24" s="46" t="s">
        <v>12</v>
      </c>
      <c r="EJ24" s="45">
        <f>(ED32/ED38)*100</f>
        <v>86.18480652258314</v>
      </c>
      <c r="EK24" s="45">
        <f>(EE32/EE38)*100</f>
        <v>60.849029433788374</v>
      </c>
      <c r="EL24" s="45">
        <f>(EF32/EF38)*100</f>
        <v>18.56219810551408</v>
      </c>
      <c r="EM24" s="139">
        <f>(EG32/EG38)*100</f>
        <v>25.512424361984305</v>
      </c>
      <c r="FK24" s="28"/>
      <c r="HZ24" s="208"/>
      <c r="IA24" s="6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</row>
    <row r="25" spans="69:255" ht="15.75">
      <c r="BQ25" s="16"/>
      <c r="BR25" s="124"/>
      <c r="BS25" s="99"/>
      <c r="BT25" s="99"/>
      <c r="BU25" s="99"/>
      <c r="CV25" s="99"/>
      <c r="CW25" s="99"/>
      <c r="CX25" s="99"/>
      <c r="CY25" s="99"/>
      <c r="CZ25" s="99"/>
      <c r="DA25" s="99"/>
      <c r="DB25" s="99"/>
      <c r="EC25" s="44" t="s">
        <v>67</v>
      </c>
      <c r="ED25" s="8">
        <v>19</v>
      </c>
      <c r="EE25" s="8">
        <v>66</v>
      </c>
      <c r="EF25" s="8">
        <v>2965</v>
      </c>
      <c r="EG25" s="76">
        <f t="shared" si="15"/>
        <v>3050</v>
      </c>
      <c r="EI25" s="44" t="s">
        <v>13</v>
      </c>
      <c r="EJ25" s="14">
        <f>(ED33/ED38)*100</f>
        <v>45.166299987058366</v>
      </c>
      <c r="EK25" s="14">
        <f>(EE33/EE38)*100</f>
        <v>38.24664477852659</v>
      </c>
      <c r="EL25" s="14">
        <f>(EF33/EF38)*100</f>
        <v>5.475100146074364</v>
      </c>
      <c r="EM25" s="131">
        <f>(EG33/EG38)*100</f>
        <v>10.09379309267195</v>
      </c>
      <c r="EO25" s="5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GK25" s="167"/>
      <c r="HZ25" s="208"/>
      <c r="IA25" s="20"/>
      <c r="IB25" s="146"/>
      <c r="IC25" s="146"/>
      <c r="ID25" s="146"/>
      <c r="IE25" s="146"/>
      <c r="IF25" s="146"/>
      <c r="IG25" s="146"/>
      <c r="IH25" s="146"/>
      <c r="II25" s="146"/>
      <c r="IJ25" s="146"/>
      <c r="IK25" s="146"/>
      <c r="IL25" s="146"/>
      <c r="IM25" s="146"/>
      <c r="IN25" s="146"/>
      <c r="IO25" s="146"/>
      <c r="IP25" s="146"/>
      <c r="IQ25" s="146"/>
      <c r="IR25" s="146"/>
      <c r="IS25" s="146"/>
      <c r="IT25" s="146"/>
      <c r="IU25" s="146"/>
    </row>
    <row r="26" spans="69:255" ht="15.75">
      <c r="BQ26" s="16"/>
      <c r="BR26" s="124"/>
      <c r="BS26" s="99"/>
      <c r="BT26" s="99"/>
      <c r="BU26" s="99"/>
      <c r="CV26" s="99"/>
      <c r="CW26" s="99"/>
      <c r="CX26" s="99"/>
      <c r="CY26" s="99"/>
      <c r="CZ26" s="99"/>
      <c r="DA26" s="99"/>
      <c r="DB26" s="99"/>
      <c r="EC26" s="44" t="s">
        <v>68</v>
      </c>
      <c r="ED26" s="8">
        <v>8</v>
      </c>
      <c r="EE26" s="8">
        <v>45</v>
      </c>
      <c r="EF26" s="8">
        <v>1504</v>
      </c>
      <c r="EG26" s="76">
        <f t="shared" si="15"/>
        <v>1557</v>
      </c>
      <c r="EI26" s="44" t="s">
        <v>14</v>
      </c>
      <c r="EJ26" s="14">
        <f>(ED34/ED38)*100</f>
        <v>2.4200854147793454</v>
      </c>
      <c r="EK26" s="14">
        <f>(EE34/EE38)*100</f>
        <v>2.8569782846610217</v>
      </c>
      <c r="EL26" s="14">
        <f>(EF34/EF38)*100</f>
        <v>6.171417817487701</v>
      </c>
      <c r="EM26" s="131">
        <f>(EG34/EG38)*100</f>
        <v>5.720167663454289</v>
      </c>
      <c r="EO26" s="1" t="s">
        <v>88</v>
      </c>
      <c r="FK26" s="28"/>
      <c r="GK26" s="35"/>
      <c r="GL26" s="36"/>
      <c r="GM26" s="36"/>
      <c r="GN26" s="36"/>
      <c r="GO26" s="36"/>
      <c r="GP26" s="36"/>
      <c r="GQ26" s="36"/>
      <c r="GR26" s="36"/>
      <c r="GS26" s="36"/>
      <c r="HZ26" s="202"/>
      <c r="IA26" s="6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</row>
    <row r="27" spans="69:255" ht="15">
      <c r="BQ27" s="16"/>
      <c r="BR27" s="99"/>
      <c r="BS27" s="99"/>
      <c r="BT27" s="99"/>
      <c r="BU27" s="99"/>
      <c r="CV27" s="99"/>
      <c r="CW27" s="99"/>
      <c r="CX27" s="99"/>
      <c r="CY27" s="99"/>
      <c r="CZ27" s="99"/>
      <c r="DA27" s="99"/>
      <c r="DB27" s="99"/>
      <c r="EC27" s="44" t="s">
        <v>69</v>
      </c>
      <c r="ED27" s="8">
        <v>20</v>
      </c>
      <c r="EE27" s="8">
        <v>33</v>
      </c>
      <c r="EF27" s="8">
        <v>1164</v>
      </c>
      <c r="EG27" s="76">
        <f t="shared" si="15"/>
        <v>1217</v>
      </c>
      <c r="EI27" s="44" t="s">
        <v>15</v>
      </c>
      <c r="EJ27" s="14">
        <f>(ED35/ED38)*100</f>
        <v>1.5982917044130969</v>
      </c>
      <c r="EK27" s="14">
        <f>(EE35/EE38)*100</f>
        <v>4.7347503024019355</v>
      </c>
      <c r="EL27" s="14">
        <f>(EF35/EF38)*100</f>
        <v>4.214200578920484</v>
      </c>
      <c r="EM27" s="131">
        <f>(EG35/EG38)*100</f>
        <v>4.0915820601666475</v>
      </c>
      <c r="EO27" s="194" t="s">
        <v>87</v>
      </c>
      <c r="EP27" s="195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26" t="s">
        <v>79</v>
      </c>
      <c r="FB27" s="11"/>
      <c r="FC27" s="11"/>
      <c r="FD27" s="11"/>
      <c r="FE27" s="11"/>
      <c r="FF27" s="11"/>
      <c r="FG27" s="11"/>
      <c r="FH27" s="11"/>
      <c r="FI27" s="11"/>
      <c r="FJ27" s="13"/>
      <c r="FK27" s="28"/>
      <c r="GK27" s="56" t="s">
        <v>212</v>
      </c>
      <c r="GL27" s="99"/>
      <c r="GM27" s="99"/>
      <c r="GN27" s="99"/>
      <c r="GO27" s="99"/>
      <c r="HZ27" s="208"/>
      <c r="IA27" s="6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</row>
    <row r="28" spans="1:255" ht="15">
      <c r="A28" s="56" t="s">
        <v>35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AL28" s="56" t="s">
        <v>214</v>
      </c>
      <c r="AM28" s="99"/>
      <c r="AN28" s="99"/>
      <c r="AO28" s="99"/>
      <c r="AP28" s="99"/>
      <c r="BQ28" s="56" t="s">
        <v>215</v>
      </c>
      <c r="BR28" s="99"/>
      <c r="BS28" s="99"/>
      <c r="BT28" s="99"/>
      <c r="BU28" s="99"/>
      <c r="CV28" s="56" t="s">
        <v>54</v>
      </c>
      <c r="CW28" s="99"/>
      <c r="CX28" s="99"/>
      <c r="CY28" s="99"/>
      <c r="CZ28" s="99"/>
      <c r="DA28" s="99"/>
      <c r="DB28" s="99"/>
      <c r="EC28" s="44" t="s">
        <v>70</v>
      </c>
      <c r="ED28" s="8">
        <v>4</v>
      </c>
      <c r="EE28" s="8">
        <v>9</v>
      </c>
      <c r="EF28" s="8">
        <v>286</v>
      </c>
      <c r="EG28" s="76">
        <f t="shared" si="15"/>
        <v>299</v>
      </c>
      <c r="EI28" s="44" t="s">
        <v>16</v>
      </c>
      <c r="EJ28" s="14">
        <f>(ED36/ED38)*100</f>
        <v>32.2440792027954</v>
      </c>
      <c r="EK28" s="14">
        <f>(EE36/EE38)*100</f>
        <v>9.434940383618455</v>
      </c>
      <c r="EL28" s="14">
        <f>(EF36/EF38)*100</f>
        <v>0.35308772527265725</v>
      </c>
      <c r="EM28" s="131">
        <f>(EG36/EG38)*100</f>
        <v>2.894264987948701</v>
      </c>
      <c r="EO28" s="140"/>
      <c r="EP28" s="141"/>
      <c r="EQ28" s="209" t="s">
        <v>111</v>
      </c>
      <c r="ER28" s="203" t="s">
        <v>99</v>
      </c>
      <c r="ES28" s="205" t="s">
        <v>113</v>
      </c>
      <c r="ET28" s="206" t="s">
        <v>101</v>
      </c>
      <c r="EU28" s="206" t="s">
        <v>115</v>
      </c>
      <c r="EV28" s="206" t="s">
        <v>116</v>
      </c>
      <c r="EW28" s="206" t="s">
        <v>102</v>
      </c>
      <c r="EX28" s="206" t="s">
        <v>104</v>
      </c>
      <c r="EY28" s="206" t="s">
        <v>105</v>
      </c>
      <c r="EZ28" s="206" t="s">
        <v>106</v>
      </c>
      <c r="FA28" s="206" t="s">
        <v>114</v>
      </c>
      <c r="FB28" s="206" t="s">
        <v>107</v>
      </c>
      <c r="FC28" s="206" t="s">
        <v>109</v>
      </c>
      <c r="FD28" s="206" t="s">
        <v>110</v>
      </c>
      <c r="FE28" s="209" t="s">
        <v>80</v>
      </c>
      <c r="FF28" s="199" t="s">
        <v>112</v>
      </c>
      <c r="FG28" s="206" t="s">
        <v>100</v>
      </c>
      <c r="FH28" s="206" t="s">
        <v>103</v>
      </c>
      <c r="FI28" s="209" t="s">
        <v>108</v>
      </c>
      <c r="FJ28" s="188" t="s">
        <v>36</v>
      </c>
      <c r="FK28" s="28"/>
      <c r="GK28" s="58" t="s">
        <v>19</v>
      </c>
      <c r="GL28" s="216" t="s">
        <v>209</v>
      </c>
      <c r="GM28" s="217"/>
      <c r="GN28" s="217"/>
      <c r="GO28" s="218"/>
      <c r="GP28" s="218"/>
      <c r="GQ28" s="218"/>
      <c r="GR28" s="219"/>
      <c r="GS28" s="61"/>
      <c r="HZ28" s="208"/>
      <c r="IA28" s="6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</row>
    <row r="29" spans="1:255" ht="15">
      <c r="A29" s="58" t="s">
        <v>19</v>
      </c>
      <c r="B29" s="59" t="s">
        <v>27</v>
      </c>
      <c r="C29" s="59"/>
      <c r="D29" s="59"/>
      <c r="E29" s="59"/>
      <c r="F29" s="59"/>
      <c r="G29" s="59" t="s">
        <v>28</v>
      </c>
      <c r="H29" s="60"/>
      <c r="I29" s="59"/>
      <c r="J29" s="59"/>
      <c r="K29" s="61"/>
      <c r="AL29" s="113" t="s">
        <v>19</v>
      </c>
      <c r="AM29" s="191" t="s">
        <v>43</v>
      </c>
      <c r="AN29" s="192"/>
      <c r="AO29" s="193"/>
      <c r="AP29" s="61"/>
      <c r="BQ29" s="113" t="s">
        <v>87</v>
      </c>
      <c r="BR29" s="191" t="s">
        <v>38</v>
      </c>
      <c r="BS29" s="192"/>
      <c r="BT29" s="193"/>
      <c r="BU29" s="61"/>
      <c r="CV29" s="58" t="s">
        <v>19</v>
      </c>
      <c r="CW29" s="125"/>
      <c r="CX29" s="50"/>
      <c r="CY29" s="100" t="s">
        <v>53</v>
      </c>
      <c r="CZ29" s="26"/>
      <c r="DA29" s="126"/>
      <c r="DB29" s="127"/>
      <c r="EC29" s="133" t="s">
        <v>9</v>
      </c>
      <c r="ED29" s="68">
        <v>304</v>
      </c>
      <c r="EE29" s="68">
        <v>894</v>
      </c>
      <c r="EF29" s="68">
        <v>10043</v>
      </c>
      <c r="EG29" s="70">
        <f t="shared" si="15"/>
        <v>11241</v>
      </c>
      <c r="EI29" s="44" t="s">
        <v>17</v>
      </c>
      <c r="EJ29" s="14">
        <f>(ED37/ED38)*100</f>
        <v>4.756050213536948</v>
      </c>
      <c r="EK29" s="14">
        <f>(EE37/EE38)*100</f>
        <v>5.5757156845803815</v>
      </c>
      <c r="EL29" s="14">
        <f>(EF37/EF38)*100</f>
        <v>2.3483918377588786</v>
      </c>
      <c r="EM29" s="131">
        <f>(EG37/EG38)*100</f>
        <v>2.7126165577427157</v>
      </c>
      <c r="EO29" s="142"/>
      <c r="EP29" s="143"/>
      <c r="EQ29" s="189"/>
      <c r="ER29" s="204"/>
      <c r="ES29" s="189"/>
      <c r="ET29" s="189"/>
      <c r="EU29" s="189"/>
      <c r="EV29" s="189"/>
      <c r="EW29" s="189"/>
      <c r="EX29" s="189"/>
      <c r="EY29" s="189"/>
      <c r="EZ29" s="189"/>
      <c r="FA29" s="189"/>
      <c r="FB29" s="189"/>
      <c r="FC29" s="189"/>
      <c r="FD29" s="189"/>
      <c r="FE29" s="189"/>
      <c r="FF29" s="200"/>
      <c r="FG29" s="189"/>
      <c r="FH29" s="189"/>
      <c r="FI29" s="189"/>
      <c r="FJ29" s="189"/>
      <c r="FK29" s="28"/>
      <c r="GK29" s="165"/>
      <c r="GL29" s="214" t="s">
        <v>198</v>
      </c>
      <c r="GM29" s="214" t="s">
        <v>199</v>
      </c>
      <c r="GN29" s="214" t="s">
        <v>200</v>
      </c>
      <c r="GO29" s="214" t="s">
        <v>202</v>
      </c>
      <c r="GP29" s="220" t="s">
        <v>203</v>
      </c>
      <c r="GQ29" s="214" t="s">
        <v>197</v>
      </c>
      <c r="GR29" s="214" t="s">
        <v>201</v>
      </c>
      <c r="GS29" s="224" t="s">
        <v>36</v>
      </c>
      <c r="HZ29" s="208"/>
      <c r="IA29" s="6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</row>
    <row r="30" spans="1:255" ht="15">
      <c r="A30" s="62"/>
      <c r="B30" s="63" t="s">
        <v>20</v>
      </c>
      <c r="C30" s="52" t="s">
        <v>21</v>
      </c>
      <c r="D30" s="52" t="s">
        <v>22</v>
      </c>
      <c r="E30" s="52" t="s">
        <v>23</v>
      </c>
      <c r="F30" s="52" t="s">
        <v>24</v>
      </c>
      <c r="G30" s="52" t="s">
        <v>25</v>
      </c>
      <c r="H30" s="52" t="s">
        <v>29</v>
      </c>
      <c r="I30" s="52" t="s">
        <v>26</v>
      </c>
      <c r="J30" s="53" t="s">
        <v>30</v>
      </c>
      <c r="K30" s="64" t="s">
        <v>18</v>
      </c>
      <c r="AL30" s="114"/>
      <c r="AM30" s="103" t="s">
        <v>39</v>
      </c>
      <c r="AN30" s="103" t="s">
        <v>40</v>
      </c>
      <c r="AO30" s="104" t="s">
        <v>41</v>
      </c>
      <c r="AP30" s="47" t="s">
        <v>18</v>
      </c>
      <c r="BQ30" s="114"/>
      <c r="BR30" s="119" t="s">
        <v>37</v>
      </c>
      <c r="BS30" s="120" t="s">
        <v>44</v>
      </c>
      <c r="BT30" s="121" t="s">
        <v>45</v>
      </c>
      <c r="BU30" s="47" t="s">
        <v>18</v>
      </c>
      <c r="CV30" s="101"/>
      <c r="CW30" s="128" t="s">
        <v>48</v>
      </c>
      <c r="CX30" s="128" t="s">
        <v>51</v>
      </c>
      <c r="CY30" s="47" t="s">
        <v>52</v>
      </c>
      <c r="CZ30" s="129" t="s">
        <v>45</v>
      </c>
      <c r="DA30" s="47" t="s">
        <v>49</v>
      </c>
      <c r="DB30" s="128" t="s">
        <v>36</v>
      </c>
      <c r="EC30" s="44" t="s">
        <v>10</v>
      </c>
      <c r="ED30" s="8">
        <v>274</v>
      </c>
      <c r="EE30" s="8">
        <v>825</v>
      </c>
      <c r="EF30" s="8">
        <v>8242</v>
      </c>
      <c r="EG30" s="76">
        <f t="shared" si="15"/>
        <v>9341</v>
      </c>
      <c r="EI30" s="112" t="s">
        <v>36</v>
      </c>
      <c r="EJ30" s="131">
        <f>EJ7+EJ8+EJ9+EJ10+EJ12+EJ13+EJ14+EJ15+EJ17+EJ18+EJ19+EJ20+EJ22+EJ23+EJ25+EJ26+EJ27+EJ28+EJ29</f>
        <v>100</v>
      </c>
      <c r="EK30" s="131">
        <f>EK7+EK8+EK9+EK10+EK12+EK13+EK14+EK15+EK17+EK18+EK19+EK20+EK22+EK23+EK25+EK26+EK27+EK28+EK29</f>
        <v>100.00000000000001</v>
      </c>
      <c r="EL30" s="131">
        <f>EL7+EL8+EL9+EL10+EL12+EL13+EL14+EL15+EL17+EL18+EL19+EL20+EL22+EL23+EL25+EL26+EL27+EL28+EL29</f>
        <v>100.00000000000001</v>
      </c>
      <c r="EM30" s="131">
        <f>EM7+EM8+EM9+EM10+EM12+EM13+EM14+EM15+EM17+EM18+EM19+EM20+EM22+EM23+EM25+EM26+EM27+EM28+EM29</f>
        <v>99.99999999999999</v>
      </c>
      <c r="EO30" s="144"/>
      <c r="EP30" s="145"/>
      <c r="EQ30" s="190"/>
      <c r="ER30" s="204"/>
      <c r="ES30" s="190"/>
      <c r="ET30" s="190"/>
      <c r="EU30" s="190"/>
      <c r="EV30" s="190"/>
      <c r="EW30" s="190"/>
      <c r="EX30" s="190"/>
      <c r="EY30" s="190"/>
      <c r="EZ30" s="190"/>
      <c r="FA30" s="190"/>
      <c r="FB30" s="190"/>
      <c r="FC30" s="190"/>
      <c r="FD30" s="190"/>
      <c r="FE30" s="190"/>
      <c r="FF30" s="201"/>
      <c r="FG30" s="190"/>
      <c r="FH30" s="190"/>
      <c r="FI30" s="190"/>
      <c r="FJ30" s="190"/>
      <c r="FK30" s="28"/>
      <c r="GK30" s="155"/>
      <c r="GL30" s="215"/>
      <c r="GM30" s="215"/>
      <c r="GN30" s="215"/>
      <c r="GO30" s="215"/>
      <c r="GP30" s="221"/>
      <c r="GQ30" s="215"/>
      <c r="GR30" s="215"/>
      <c r="GS30" s="190"/>
      <c r="HZ30" s="208"/>
      <c r="IA30" s="6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</row>
    <row r="31" spans="1:255" ht="15">
      <c r="A31" s="65" t="s">
        <v>0</v>
      </c>
      <c r="B31" s="82">
        <f>('Economic Activity (1)'!B4/'Economic Activity (1)'!B22)*100</f>
        <v>73.24268855823499</v>
      </c>
      <c r="C31" s="82">
        <f>('Economic Activity (1)'!C4/'Economic Activity (1)'!C22)*100</f>
        <v>70.31118587047939</v>
      </c>
      <c r="D31" s="82">
        <f>('Economic Activity (1)'!D4/'Economic Activity (1)'!D22)*100</f>
        <v>67.29559748427673</v>
      </c>
      <c r="E31" s="82">
        <f>('Economic Activity (1)'!E4/'Economic Activity (1)'!E22)*100</f>
        <v>65.041782729805</v>
      </c>
      <c r="F31" s="82">
        <f>('Economic Activity (1)'!F4/'Economic Activity (1)'!F22)*100</f>
        <v>54.68470616283228</v>
      </c>
      <c r="G31" s="82">
        <f>('Economic Activity (1)'!G4/'Economic Activity (1)'!G22)*100</f>
        <v>70.31900138696255</v>
      </c>
      <c r="H31" s="82">
        <f>('Economic Activity (1)'!H4/'Economic Activity (1)'!H22)*100</f>
        <v>72.29114971050456</v>
      </c>
      <c r="I31" s="82">
        <f>('Economic Activity (1)'!I4/'Economic Activity (1)'!I22)*100</f>
        <v>82.92950015247705</v>
      </c>
      <c r="J31" s="83">
        <f>('Economic Activity (1)'!J4/'Economic Activity (1)'!J22)*100</f>
        <v>72.534919813761</v>
      </c>
      <c r="K31" s="84">
        <f>('Economic Activity (1)'!K4/'Economic Activity (1)'!K22)*100</f>
        <v>74.48757563801568</v>
      </c>
      <c r="AL31" s="110" t="s">
        <v>0</v>
      </c>
      <c r="AM31" s="45">
        <f>(AM4/AP4)*100</f>
        <v>92.99716803020767</v>
      </c>
      <c r="AN31" s="45">
        <f>(AN4/AP4)*100</f>
        <v>5.90937696664569</v>
      </c>
      <c r="AO31" s="45">
        <f>(AO4/AP4)*100</f>
        <v>1.093455003146633</v>
      </c>
      <c r="AP31" s="115">
        <f>AM31+AN31+AO31</f>
        <v>100</v>
      </c>
      <c r="BQ31" s="110" t="s">
        <v>0</v>
      </c>
      <c r="BR31" s="45">
        <f>(BR4/BU4)*100</f>
        <v>10.992762743864064</v>
      </c>
      <c r="BS31" s="45">
        <f>(BS4/BU4)*100</f>
        <v>73.45080763582966</v>
      </c>
      <c r="BT31" s="45">
        <f>(BT4/BU4)*100</f>
        <v>15.556429620306272</v>
      </c>
      <c r="BU31" s="115">
        <f>BT31+BS31+BR31</f>
        <v>100</v>
      </c>
      <c r="CV31" s="105" t="s">
        <v>0</v>
      </c>
      <c r="CW31" s="115">
        <f aca="true" t="shared" si="20" ref="CW31:DB31">(CW4/CW22)*100</f>
        <v>75.41764292904088</v>
      </c>
      <c r="CX31" s="115">
        <f t="shared" si="20"/>
        <v>72.94080801753836</v>
      </c>
      <c r="CY31" s="115">
        <f t="shared" si="20"/>
        <v>59.11504424778761</v>
      </c>
      <c r="CZ31" s="115">
        <f t="shared" si="20"/>
        <v>34.769386720729855</v>
      </c>
      <c r="DA31" s="115">
        <f t="shared" si="20"/>
        <v>63.23491787340736</v>
      </c>
      <c r="DB31" s="115">
        <f t="shared" si="20"/>
        <v>74.48757563801568</v>
      </c>
      <c r="EC31" s="44" t="s">
        <v>11</v>
      </c>
      <c r="ED31" s="8">
        <v>30</v>
      </c>
      <c r="EE31" s="8">
        <v>69</v>
      </c>
      <c r="EF31" s="8">
        <v>1801</v>
      </c>
      <c r="EG31" s="76">
        <f t="shared" si="15"/>
        <v>1900</v>
      </c>
      <c r="EI31" s="34" t="s">
        <v>72</v>
      </c>
      <c r="EJ31" s="9"/>
      <c r="EK31" s="9"/>
      <c r="EL31" s="9"/>
      <c r="EM31" s="10" t="s">
        <v>31</v>
      </c>
      <c r="EO31" s="198" t="s">
        <v>89</v>
      </c>
      <c r="EP31" s="23" t="s">
        <v>90</v>
      </c>
      <c r="EQ31" s="14">
        <f>(EQ6/EQ17)*100</f>
        <v>57.62002953172058</v>
      </c>
      <c r="ER31" s="14">
        <f aca="true" t="shared" si="21" ref="ER31:FJ31">(ER6/ER17)*100</f>
        <v>50.403367239565064</v>
      </c>
      <c r="ES31" s="14">
        <f t="shared" si="21"/>
        <v>57.56571465704909</v>
      </c>
      <c r="ET31" s="14">
        <f t="shared" si="21"/>
        <v>40.46094750320102</v>
      </c>
      <c r="EU31" s="14">
        <f t="shared" si="21"/>
        <v>47.66532854426368</v>
      </c>
      <c r="EV31" s="14">
        <f t="shared" si="21"/>
        <v>57.405991520122335</v>
      </c>
      <c r="EW31" s="14">
        <f t="shared" si="21"/>
        <v>40.23668639053255</v>
      </c>
      <c r="EX31" s="14">
        <f t="shared" si="21"/>
        <v>39.09481076863051</v>
      </c>
      <c r="EY31" s="14">
        <f t="shared" si="21"/>
        <v>50.43118316660917</v>
      </c>
      <c r="EZ31" s="14">
        <f t="shared" si="21"/>
        <v>34.62724935732648</v>
      </c>
      <c r="FA31" s="14">
        <f t="shared" si="21"/>
        <v>58.67358448003609</v>
      </c>
      <c r="FB31" s="14">
        <f t="shared" si="21"/>
        <v>54.6875</v>
      </c>
      <c r="FC31" s="14">
        <f t="shared" si="21"/>
        <v>47.99521895034228</v>
      </c>
      <c r="FD31" s="14">
        <f t="shared" si="21"/>
        <v>52.5771103896104</v>
      </c>
      <c r="FE31" s="14">
        <f t="shared" si="21"/>
        <v>76.04921995165897</v>
      </c>
      <c r="FF31" s="14">
        <f t="shared" si="21"/>
        <v>57.39490673564234</v>
      </c>
      <c r="FG31" s="14">
        <f t="shared" si="21"/>
        <v>53.78638914200757</v>
      </c>
      <c r="FH31" s="14">
        <f t="shared" si="21"/>
        <v>42.29935924030793</v>
      </c>
      <c r="FI31" s="14">
        <f t="shared" si="21"/>
        <v>49.59309319934895</v>
      </c>
      <c r="FJ31" s="14">
        <f t="shared" si="21"/>
        <v>56.054361710854764</v>
      </c>
      <c r="FK31" s="28"/>
      <c r="GK31" s="46" t="s">
        <v>0</v>
      </c>
      <c r="GL31" s="45">
        <f aca="true" t="shared" si="22" ref="GL31:GS31">(GL5/GL20)*100</f>
        <v>100</v>
      </c>
      <c r="GM31" s="45">
        <f t="shared" si="22"/>
        <v>55.68111262883397</v>
      </c>
      <c r="GN31" s="45">
        <f t="shared" si="22"/>
        <v>20.395550061804695</v>
      </c>
      <c r="GO31" s="45">
        <f t="shared" si="22"/>
        <v>100</v>
      </c>
      <c r="GP31" s="45">
        <f t="shared" si="22"/>
        <v>24.644760213143872</v>
      </c>
      <c r="GQ31" s="45">
        <f t="shared" si="22"/>
        <v>79.33893710562883</v>
      </c>
      <c r="GR31" s="45">
        <f t="shared" si="22"/>
        <v>64.73399833748961</v>
      </c>
      <c r="GS31" s="45">
        <f t="shared" si="22"/>
        <v>76.7128150514732</v>
      </c>
      <c r="HZ31" s="208"/>
      <c r="IA31" s="20"/>
      <c r="IB31" s="146"/>
      <c r="IC31" s="146"/>
      <c r="ID31" s="146"/>
      <c r="IE31" s="146"/>
      <c r="IF31" s="146"/>
      <c r="IG31" s="146"/>
      <c r="IH31" s="146"/>
      <c r="II31" s="146"/>
      <c r="IJ31" s="146"/>
      <c r="IK31" s="146"/>
      <c r="IL31" s="146"/>
      <c r="IM31" s="146"/>
      <c r="IN31" s="146"/>
      <c r="IO31" s="146"/>
      <c r="IP31" s="146"/>
      <c r="IQ31" s="146"/>
      <c r="IR31" s="146"/>
      <c r="IS31" s="146"/>
      <c r="IT31" s="146"/>
      <c r="IU31" s="146"/>
    </row>
    <row r="32" spans="1:255" ht="15">
      <c r="A32" s="227" t="s">
        <v>1</v>
      </c>
      <c r="B32" s="85">
        <f>('Economic Activity (1)'!B5/'Economic Activity (1)'!B22)*100</f>
        <v>69.35498057611962</v>
      </c>
      <c r="C32" s="85">
        <f>('Economic Activity (1)'!C5/'Economic Activity (1)'!C22)*100</f>
        <v>65.72750210260723</v>
      </c>
      <c r="D32" s="85">
        <f>('Economic Activity (1)'!D5/'Economic Activity (1)'!D22)*100</f>
        <v>62.318059299191376</v>
      </c>
      <c r="E32" s="85">
        <f>('Economic Activity (1)'!E5/'Economic Activity (1)'!E22)*100</f>
        <v>61.97771587743732</v>
      </c>
      <c r="F32" s="85">
        <f>('Economic Activity (1)'!F5/'Economic Activity (1)'!F22)*100</f>
        <v>45.42853737036596</v>
      </c>
      <c r="G32" s="85">
        <f>('Economic Activity (1)'!G5/'Economic Activity (1)'!G22)*100</f>
        <v>63.384188626907076</v>
      </c>
      <c r="H32" s="85">
        <f>('Economic Activity (1)'!H5/'Economic Activity (1)'!H22)*100</f>
        <v>66.00496277915633</v>
      </c>
      <c r="I32" s="85">
        <f>('Economic Activity (1)'!I5/'Economic Activity (1)'!I22)*100</f>
        <v>78.87361037952925</v>
      </c>
      <c r="J32" s="86">
        <f>('Economic Activity (1)'!J5/'Economic Activity (1)'!J22)*100</f>
        <v>67.86859803414383</v>
      </c>
      <c r="K32" s="85">
        <f>('Economic Activity (1)'!K5/'Economic Activity (1)'!K22)*100</f>
        <v>70.09637132845552</v>
      </c>
      <c r="AL32" s="106" t="s">
        <v>1</v>
      </c>
      <c r="AM32" s="116">
        <f aca="true" t="shared" si="23" ref="AM32:AM49">(AM5/AP5)*100</f>
        <v>93.5459961323904</v>
      </c>
      <c r="AN32" s="116">
        <f aca="true" t="shared" si="24" ref="AN32:AN49">(AN5/AP5)*100</f>
        <v>5.450877456963091</v>
      </c>
      <c r="AO32" s="116">
        <f aca="true" t="shared" si="25" ref="AO32:AO49">(AO5/AP5)*100</f>
        <v>1.003126410646515</v>
      </c>
      <c r="AP32" s="171">
        <f aca="true" t="shared" si="26" ref="AP32:AP49">AM32+AN32+AO32</f>
        <v>100</v>
      </c>
      <c r="BQ32" s="106" t="s">
        <v>1</v>
      </c>
      <c r="BR32" s="116">
        <f aca="true" t="shared" si="27" ref="BR32:BR49">(BR5/BU5)*100</f>
        <v>9.840670088442312</v>
      </c>
      <c r="BS32" s="116">
        <f aca="true" t="shared" si="28" ref="BS32:BS49">(BS5/BU5)*100</f>
        <v>74.54120899024181</v>
      </c>
      <c r="BT32" s="116">
        <f aca="true" t="shared" si="29" ref="BT32:BT49">(BT5/BU5)*100</f>
        <v>15.618120921315878</v>
      </c>
      <c r="BU32" s="171">
        <f aca="true" t="shared" si="30" ref="BU32:BU49">BT32+BS32+BR32</f>
        <v>100</v>
      </c>
      <c r="CV32" s="122" t="s">
        <v>1</v>
      </c>
      <c r="CW32" s="116">
        <f aca="true" t="shared" si="31" ref="CW32:DB32">(CW5/CW22)*100</f>
        <v>71.11391184456494</v>
      </c>
      <c r="CX32" s="116">
        <f t="shared" si="31"/>
        <v>67.38177262762292</v>
      </c>
      <c r="CY32" s="116">
        <f t="shared" si="31"/>
        <v>52.56637168141592</v>
      </c>
      <c r="CZ32" s="116">
        <f t="shared" si="31"/>
        <v>30.461226558540293</v>
      </c>
      <c r="DA32" s="116">
        <f t="shared" si="31"/>
        <v>57.78539630558256</v>
      </c>
      <c r="DB32" s="116">
        <f t="shared" si="31"/>
        <v>70.09637132845552</v>
      </c>
      <c r="EC32" s="46" t="s">
        <v>12</v>
      </c>
      <c r="ED32" s="55">
        <v>13319</v>
      </c>
      <c r="EE32" s="55">
        <v>10564</v>
      </c>
      <c r="EF32" s="55">
        <v>41426</v>
      </c>
      <c r="EG32" s="77">
        <f t="shared" si="15"/>
        <v>65309</v>
      </c>
      <c r="EI32" s="9"/>
      <c r="EJ32" s="99"/>
      <c r="EK32" s="99"/>
      <c r="EL32" s="9"/>
      <c r="EM32" s="10" t="s">
        <v>32</v>
      </c>
      <c r="EO32" s="189"/>
      <c r="EP32" s="17" t="s">
        <v>91</v>
      </c>
      <c r="EQ32" s="14">
        <f>(EQ7/EQ17)*100</f>
        <v>11.244820565525943</v>
      </c>
      <c r="ER32" s="14">
        <f aca="true" t="shared" si="32" ref="ER32:FJ32">(ER7/ER17)*100</f>
        <v>9.137144861452121</v>
      </c>
      <c r="ES32" s="14">
        <f t="shared" si="32"/>
        <v>16.132176625402085</v>
      </c>
      <c r="ET32" s="14">
        <f t="shared" si="32"/>
        <v>8.642765685019207</v>
      </c>
      <c r="EU32" s="14">
        <f t="shared" si="32"/>
        <v>6.676526515951828</v>
      </c>
      <c r="EV32" s="14">
        <f t="shared" si="32"/>
        <v>10.926530895947732</v>
      </c>
      <c r="EW32" s="14">
        <f t="shared" si="32"/>
        <v>14.792899408284024</v>
      </c>
      <c r="EX32" s="14">
        <f t="shared" si="32"/>
        <v>13.343737807257119</v>
      </c>
      <c r="EY32" s="14">
        <f t="shared" si="32"/>
        <v>11.59020351845464</v>
      </c>
      <c r="EZ32" s="14">
        <f t="shared" si="32"/>
        <v>11.662382176520994</v>
      </c>
      <c r="FA32" s="14">
        <f t="shared" si="32"/>
        <v>8.6848635235732</v>
      </c>
      <c r="FB32" s="14">
        <f t="shared" si="32"/>
        <v>6.25</v>
      </c>
      <c r="FC32" s="14">
        <f t="shared" si="32"/>
        <v>8.779745735086385</v>
      </c>
      <c r="FD32" s="14">
        <f t="shared" si="32"/>
        <v>9.740259740259742</v>
      </c>
      <c r="FE32" s="14">
        <f t="shared" si="32"/>
        <v>14.084816523840916</v>
      </c>
      <c r="FF32" s="14">
        <f t="shared" si="32"/>
        <v>11.972430761466153</v>
      </c>
      <c r="FG32" s="14">
        <f t="shared" si="32"/>
        <v>9.82207088389046</v>
      </c>
      <c r="FH32" s="14">
        <f t="shared" si="32"/>
        <v>11.210989720186234</v>
      </c>
      <c r="FI32" s="14">
        <f t="shared" si="32"/>
        <v>9.11471233458354</v>
      </c>
      <c r="FJ32" s="14">
        <f t="shared" si="32"/>
        <v>11.650109965662587</v>
      </c>
      <c r="FK32" s="28"/>
      <c r="GK32" s="133" t="s">
        <v>1</v>
      </c>
      <c r="GL32" s="116">
        <f aca="true" t="shared" si="33" ref="GL32:GS32">(GL6/GL20)*100</f>
        <v>100</v>
      </c>
      <c r="GM32" s="116">
        <f t="shared" si="33"/>
        <v>50.05587979634919</v>
      </c>
      <c r="GN32" s="116">
        <f t="shared" si="33"/>
        <v>0</v>
      </c>
      <c r="GO32" s="116">
        <f t="shared" si="33"/>
        <v>100</v>
      </c>
      <c r="GP32" s="116">
        <f t="shared" si="33"/>
        <v>0</v>
      </c>
      <c r="GQ32" s="116">
        <f t="shared" si="33"/>
        <v>76.14752044465706</v>
      </c>
      <c r="GR32" s="116">
        <f t="shared" si="33"/>
        <v>53.20033250207814</v>
      </c>
      <c r="GS32" s="116">
        <f t="shared" si="33"/>
        <v>72.0213739887525</v>
      </c>
      <c r="HZ32" s="39"/>
      <c r="IA32" s="39"/>
      <c r="IB32" s="147"/>
      <c r="IC32" s="147"/>
      <c r="ID32" s="147"/>
      <c r="IE32" s="147"/>
      <c r="IF32" s="147"/>
      <c r="IG32" s="147"/>
      <c r="IH32" s="147"/>
      <c r="II32" s="147"/>
      <c r="IJ32" s="147"/>
      <c r="IK32" s="147"/>
      <c r="IL32" s="147"/>
      <c r="IM32" s="147"/>
      <c r="IN32" s="147"/>
      <c r="IO32" s="147"/>
      <c r="IP32" s="147"/>
      <c r="IQ32" s="147"/>
      <c r="IR32" s="147"/>
      <c r="IS32" s="147"/>
      <c r="IT32" s="147"/>
      <c r="IU32" s="147"/>
    </row>
    <row r="33" spans="1:255" ht="15">
      <c r="A33" s="225" t="s">
        <v>2</v>
      </c>
      <c r="B33" s="87">
        <f>('Economic Activity (1)'!B6/'Economic Activity (1)'!B22)*100</f>
        <v>55.96716264751155</v>
      </c>
      <c r="C33" s="87">
        <f>('Economic Activity (1)'!C6/'Economic Activity (1)'!C22)*100</f>
        <v>49.28511354079058</v>
      </c>
      <c r="D33" s="87">
        <f>('Economic Activity (1)'!D6/'Economic Activity (1)'!D22)*100</f>
        <v>48.44564240790656</v>
      </c>
      <c r="E33" s="87">
        <f>('Economic Activity (1)'!E6/'Economic Activity (1)'!E22)*100</f>
        <v>44.35933147632312</v>
      </c>
      <c r="F33" s="87">
        <f>('Economic Activity (1)'!F6/'Economic Activity (1)'!F22)*100</f>
        <v>31.100250327810226</v>
      </c>
      <c r="G33" s="87">
        <f>('Economic Activity (1)'!G6/'Economic Activity (1)'!G22)*100</f>
        <v>48.26629680998613</v>
      </c>
      <c r="H33" s="87">
        <f>('Economic Activity (1)'!H6/'Economic Activity (1)'!H22)*100</f>
        <v>46.236559139784944</v>
      </c>
      <c r="I33" s="87">
        <f>('Economic Activity (1)'!I6/'Economic Activity (1)'!I22)*100</f>
        <v>64.15402955282637</v>
      </c>
      <c r="J33" s="88">
        <f>('Economic Activity (1)'!J6/'Economic Activity (1)'!J22)*100</f>
        <v>52.897051215726854</v>
      </c>
      <c r="K33" s="89">
        <f>('Economic Activity (1)'!K6/'Economic Activity (1)'!K22)*100</f>
        <v>56.054361710854764</v>
      </c>
      <c r="AL33" s="107" t="s">
        <v>2</v>
      </c>
      <c r="AM33" s="117">
        <f t="shared" si="23"/>
        <v>93.855449394744</v>
      </c>
      <c r="AN33" s="117">
        <f t="shared" si="24"/>
        <v>5.216979225467444</v>
      </c>
      <c r="AO33" s="117">
        <f t="shared" si="25"/>
        <v>0.9275713797885612</v>
      </c>
      <c r="AP33" s="172">
        <f t="shared" si="26"/>
        <v>100</v>
      </c>
      <c r="BQ33" s="107" t="s">
        <v>2</v>
      </c>
      <c r="BR33" s="117">
        <f t="shared" si="27"/>
        <v>8.912629884384604</v>
      </c>
      <c r="BS33" s="117">
        <f t="shared" si="28"/>
        <v>77.46022454056993</v>
      </c>
      <c r="BT33" s="117">
        <f t="shared" si="29"/>
        <v>13.627145575045475</v>
      </c>
      <c r="BU33" s="172">
        <f t="shared" si="30"/>
        <v>100</v>
      </c>
      <c r="CV33" s="107" t="s">
        <v>2</v>
      </c>
      <c r="CW33" s="117">
        <f aca="true" t="shared" si="34" ref="CW33:DB33">(CW6/CW22)*100</f>
        <v>57.15300745201864</v>
      </c>
      <c r="CX33" s="117">
        <f t="shared" si="34"/>
        <v>49.381459442530534</v>
      </c>
      <c r="CY33" s="117">
        <f t="shared" si="34"/>
        <v>40.10619469026548</v>
      </c>
      <c r="CZ33" s="117">
        <f t="shared" si="34"/>
        <v>23.238722757222504</v>
      </c>
      <c r="DA33" s="117">
        <f t="shared" si="34"/>
        <v>42.76211431202988</v>
      </c>
      <c r="DB33" s="117">
        <f t="shared" si="34"/>
        <v>56.054361710854764</v>
      </c>
      <c r="EC33" s="44" t="s">
        <v>13</v>
      </c>
      <c r="ED33" s="8">
        <v>6980</v>
      </c>
      <c r="EE33" s="8">
        <v>6640</v>
      </c>
      <c r="EF33" s="8">
        <v>12219</v>
      </c>
      <c r="EG33" s="76">
        <f t="shared" si="15"/>
        <v>25839</v>
      </c>
      <c r="EO33" s="189"/>
      <c r="EP33" s="17" t="s">
        <v>118</v>
      </c>
      <c r="EQ33" s="14">
        <f>(EQ8/EQ17)*100</f>
        <v>2.2565096628570314</v>
      </c>
      <c r="ER33" s="14">
        <f aca="true" t="shared" si="35" ref="ER33:FJ33">(ER8/ER17)*100</f>
        <v>0.9294984216064539</v>
      </c>
      <c r="ES33" s="14">
        <f t="shared" si="35"/>
        <v>2.6383338207102707</v>
      </c>
      <c r="ET33" s="14">
        <f t="shared" si="35"/>
        <v>2.176696542893726</v>
      </c>
      <c r="EU33" s="14">
        <f t="shared" si="35"/>
        <v>3.7819564758081556</v>
      </c>
      <c r="EV33" s="14">
        <f t="shared" si="35"/>
        <v>2.008757906443317</v>
      </c>
      <c r="EW33" s="14">
        <f t="shared" si="35"/>
        <v>0.591715976331361</v>
      </c>
      <c r="EX33" s="14">
        <f t="shared" si="35"/>
        <v>3.082325399921966</v>
      </c>
      <c r="EY33" s="14">
        <f t="shared" si="35"/>
        <v>2.6215936529837873</v>
      </c>
      <c r="EZ33" s="14">
        <f t="shared" si="35"/>
        <v>3.7789203084832903</v>
      </c>
      <c r="FA33" s="14">
        <f t="shared" si="35"/>
        <v>4.331152718249492</v>
      </c>
      <c r="FB33" s="14">
        <f t="shared" si="35"/>
        <v>6.25</v>
      </c>
      <c r="FC33" s="14">
        <f t="shared" si="35"/>
        <v>1.5321090948603715</v>
      </c>
      <c r="FD33" s="14">
        <f t="shared" si="35"/>
        <v>5.296266233766234</v>
      </c>
      <c r="FE33" s="14">
        <f t="shared" si="35"/>
        <v>0.966820479015601</v>
      </c>
      <c r="FF33" s="14">
        <f t="shared" si="35"/>
        <v>2.2785102937774693</v>
      </c>
      <c r="FG33" s="14">
        <f t="shared" si="35"/>
        <v>2.4123543235336435</v>
      </c>
      <c r="FH33" s="14">
        <f t="shared" si="35"/>
        <v>3.6693864380214816</v>
      </c>
      <c r="FI33" s="14">
        <f t="shared" si="35"/>
        <v>2.844809284551695</v>
      </c>
      <c r="FJ33" s="14">
        <f t="shared" si="35"/>
        <v>2.3918996519381692</v>
      </c>
      <c r="FK33" s="28"/>
      <c r="GK33" s="71" t="s">
        <v>2</v>
      </c>
      <c r="GL33" s="117">
        <f aca="true" t="shared" si="36" ref="GL33:GS33">(GL7/GL20)*100</f>
        <v>76.58282740676496</v>
      </c>
      <c r="GM33" s="117">
        <f t="shared" si="36"/>
        <v>37.470507885260155</v>
      </c>
      <c r="GN33" s="117">
        <f t="shared" si="36"/>
        <v>0</v>
      </c>
      <c r="GO33" s="117">
        <f t="shared" si="36"/>
        <v>85</v>
      </c>
      <c r="GP33" s="117">
        <f t="shared" si="36"/>
        <v>0</v>
      </c>
      <c r="GQ33" s="117">
        <f t="shared" si="36"/>
        <v>57.999043258388575</v>
      </c>
      <c r="GR33" s="117">
        <f t="shared" si="36"/>
        <v>45.22028262676642</v>
      </c>
      <c r="GS33" s="117">
        <f t="shared" si="36"/>
        <v>55.70128729704986</v>
      </c>
      <c r="HZ33" s="14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149"/>
      <c r="IU33" s="10"/>
    </row>
    <row r="34" spans="1:255" ht="15">
      <c r="A34" s="226" t="s">
        <v>3</v>
      </c>
      <c r="B34" s="90">
        <f>('Economic Activity (1)'!B7/'Economic Activity (1)'!B22)*100</f>
        <v>7.68819174668328</v>
      </c>
      <c r="C34" s="90">
        <f>('Economic Activity (1)'!C7/'Economic Activity (1)'!C22)*100</f>
        <v>8.830950378469302</v>
      </c>
      <c r="D34" s="90">
        <f>('Economic Activity (1)'!D7/'Economic Activity (1)'!D22)*100</f>
        <v>10.440251572327044</v>
      </c>
      <c r="E34" s="90">
        <f>('Economic Activity (1)'!E7/'Economic Activity (1)'!E22)*100</f>
        <v>5.153203342618385</v>
      </c>
      <c r="F34" s="90">
        <f>('Economic Activity (1)'!F7/'Economic Activity (1)'!F22)*100</f>
        <v>10.960781976397664</v>
      </c>
      <c r="G34" s="90">
        <f>('Economic Activity (1)'!G7/'Economic Activity (1)'!G22)*100</f>
        <v>9.29264909847434</v>
      </c>
      <c r="H34" s="90">
        <f>('Economic Activity (1)'!H7/'Economic Activity (1)'!H22)*100</f>
        <v>7.857733664185278</v>
      </c>
      <c r="I34" s="90">
        <f>('Economic Activity (1)'!I7/'Economic Activity (1)'!I22)*100</f>
        <v>6.014526905270161</v>
      </c>
      <c r="J34" s="91">
        <f>('Economic Activity (1)'!J7/'Economic Activity (1)'!J22)*100</f>
        <v>7.84790481117434</v>
      </c>
      <c r="K34" s="92">
        <f>('Economic Activity (1)'!K7/'Economic Activity (1)'!K22)*100</f>
        <v>7.504619339112227</v>
      </c>
      <c r="AL34" s="108" t="s">
        <v>3</v>
      </c>
      <c r="AM34" s="118">
        <f t="shared" si="23"/>
        <v>86.72635469262401</v>
      </c>
      <c r="AN34" s="118">
        <f t="shared" si="24"/>
        <v>11.10301389828744</v>
      </c>
      <c r="AO34" s="118">
        <f t="shared" si="25"/>
        <v>2.170631409088543</v>
      </c>
      <c r="AP34" s="170">
        <f t="shared" si="26"/>
        <v>100</v>
      </c>
      <c r="BQ34" s="108" t="s">
        <v>3</v>
      </c>
      <c r="BR34" s="118">
        <f t="shared" si="27"/>
        <v>10.931237311956691</v>
      </c>
      <c r="BS34" s="118">
        <f t="shared" si="28"/>
        <v>61.98532090989537</v>
      </c>
      <c r="BT34" s="118">
        <f t="shared" si="29"/>
        <v>27.083441778147936</v>
      </c>
      <c r="BU34" s="170">
        <f t="shared" si="30"/>
        <v>100</v>
      </c>
      <c r="CV34" s="123" t="s">
        <v>3</v>
      </c>
      <c r="CW34" s="14">
        <f aca="true" t="shared" si="37" ref="CW34:DB34">(CW7/CW22)*100</f>
        <v>7.193608688664642</v>
      </c>
      <c r="CX34" s="14">
        <f t="shared" si="37"/>
        <v>12.159411212026308</v>
      </c>
      <c r="CY34" s="14">
        <f t="shared" si="37"/>
        <v>12.035398230088495</v>
      </c>
      <c r="CZ34" s="14">
        <f t="shared" si="37"/>
        <v>7.830714647744551</v>
      </c>
      <c r="DA34" s="14">
        <f t="shared" si="37"/>
        <v>11.26746149516451</v>
      </c>
      <c r="DB34" s="14">
        <f t="shared" si="37"/>
        <v>7.504619339112227</v>
      </c>
      <c r="EC34" s="44" t="s">
        <v>14</v>
      </c>
      <c r="ED34" s="8">
        <v>374</v>
      </c>
      <c r="EE34" s="8">
        <v>496</v>
      </c>
      <c r="EF34" s="8">
        <v>13773</v>
      </c>
      <c r="EG34" s="76">
        <f t="shared" si="15"/>
        <v>14643</v>
      </c>
      <c r="EO34" s="189"/>
      <c r="EP34" s="17" t="s">
        <v>92</v>
      </c>
      <c r="EQ34" s="14">
        <f>(EQ9/EQ17)*100</f>
        <v>4.245022213838278</v>
      </c>
      <c r="ER34" s="14">
        <f aca="true" t="shared" si="38" ref="ER34:FJ34">(ER9/ER17)*100</f>
        <v>2.22728867064188</v>
      </c>
      <c r="ES34" s="14">
        <f t="shared" si="38"/>
        <v>3.8405302661078076</v>
      </c>
      <c r="ET34" s="14">
        <f t="shared" si="38"/>
        <v>8.322663252240718</v>
      </c>
      <c r="EU34" s="14">
        <f t="shared" si="38"/>
        <v>8.599197126558208</v>
      </c>
      <c r="EV34" s="14">
        <f t="shared" si="38"/>
        <v>5.859456453742962</v>
      </c>
      <c r="EW34" s="14">
        <f t="shared" si="38"/>
        <v>3.5502958579881656</v>
      </c>
      <c r="EX34" s="14">
        <f t="shared" si="38"/>
        <v>5.8915333593445185</v>
      </c>
      <c r="EY34" s="14">
        <f t="shared" si="38"/>
        <v>4.311831666091756</v>
      </c>
      <c r="EZ34" s="14">
        <f t="shared" si="38"/>
        <v>5.946872322193659</v>
      </c>
      <c r="FA34" s="14">
        <f t="shared" si="38"/>
        <v>3.2709226257613357</v>
      </c>
      <c r="FB34" s="14">
        <f t="shared" si="38"/>
        <v>8.59375</v>
      </c>
      <c r="FC34" s="14">
        <f t="shared" si="38"/>
        <v>4.83537976746713</v>
      </c>
      <c r="FD34" s="14">
        <f t="shared" si="38"/>
        <v>5.255681818181818</v>
      </c>
      <c r="FE34" s="14">
        <f t="shared" si="38"/>
        <v>2.0874533069655024</v>
      </c>
      <c r="FF34" s="14">
        <f t="shared" si="38"/>
        <v>4.119088175299139</v>
      </c>
      <c r="FG34" s="14">
        <f t="shared" si="38"/>
        <v>6.64716320560165</v>
      </c>
      <c r="FH34" s="14">
        <f t="shared" si="38"/>
        <v>5.19061448393491</v>
      </c>
      <c r="FI34" s="14">
        <f t="shared" si="38"/>
        <v>4.981954567971127</v>
      </c>
      <c r="FJ34" s="14">
        <f t="shared" si="38"/>
        <v>4.391204309560177</v>
      </c>
      <c r="FK34" s="28"/>
      <c r="GK34" s="44" t="s">
        <v>204</v>
      </c>
      <c r="GL34" s="14">
        <f aca="true" t="shared" si="39" ref="GL34:GS34">(GL8/GL20)*100</f>
        <v>17.523456595442717</v>
      </c>
      <c r="GM34" s="14">
        <f t="shared" si="39"/>
        <v>6.873214950949956</v>
      </c>
      <c r="GN34" s="14">
        <f t="shared" si="39"/>
        <v>0</v>
      </c>
      <c r="GO34" s="14">
        <f t="shared" si="39"/>
        <v>42.734375</v>
      </c>
      <c r="GP34" s="14">
        <f t="shared" si="39"/>
        <v>0</v>
      </c>
      <c r="GQ34" s="14">
        <f t="shared" si="39"/>
        <v>12.647212920567666</v>
      </c>
      <c r="GR34" s="14">
        <f t="shared" si="39"/>
        <v>22.734829592684953</v>
      </c>
      <c r="GS34" s="14">
        <f t="shared" si="39"/>
        <v>14.461072809820077</v>
      </c>
      <c r="HZ34" s="202"/>
      <c r="IA34" s="202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0"/>
      <c r="IM34" s="28"/>
      <c r="IN34" s="28"/>
      <c r="IO34" s="28"/>
      <c r="IP34" s="28"/>
      <c r="IQ34" s="28"/>
      <c r="IR34" s="28"/>
      <c r="IS34" s="28"/>
      <c r="IT34" s="149"/>
      <c r="IU34" s="10"/>
    </row>
    <row r="35" spans="1:255" ht="15">
      <c r="A35" s="226" t="s">
        <v>4</v>
      </c>
      <c r="B35" s="90">
        <f>('Economic Activity (1)'!B8/'Economic Activity (1)'!B22)*100</f>
        <v>48.27897090082826</v>
      </c>
      <c r="C35" s="90">
        <f>('Economic Activity (1)'!C8/'Economic Activity (1)'!C22)*100</f>
        <v>40.45416316232128</v>
      </c>
      <c r="D35" s="90">
        <f>('Economic Activity (1)'!D8/'Economic Activity (1)'!D22)*100</f>
        <v>38.00539083557952</v>
      </c>
      <c r="E35" s="90">
        <f>('Economic Activity (1)'!E8/'Economic Activity (1)'!E22)*100</f>
        <v>39.20612813370474</v>
      </c>
      <c r="F35" s="90">
        <f>('Economic Activity (1)'!F8/'Economic Activity (1)'!F22)*100</f>
        <v>20.139468351412564</v>
      </c>
      <c r="G35" s="90">
        <f>('Economic Activity (1)'!G8/'Economic Activity (1)'!G22)*100</f>
        <v>38.97364771151179</v>
      </c>
      <c r="H35" s="90">
        <f>('Economic Activity (1)'!H8/'Economic Activity (1)'!H22)*100</f>
        <v>38.37882547559967</v>
      </c>
      <c r="I35" s="90">
        <f>('Economic Activity (1)'!I8/'Economic Activity (1)'!I22)*100</f>
        <v>58.139502647556206</v>
      </c>
      <c r="J35" s="91">
        <f>('Economic Activity (1)'!J8/'Economic Activity (1)'!J22)*100</f>
        <v>45.04914640455251</v>
      </c>
      <c r="K35" s="92">
        <f>('Economic Activity (1)'!K8/'Economic Activity (1)'!K22)*100</f>
        <v>48.54974237174254</v>
      </c>
      <c r="AL35" s="108" t="s">
        <v>4</v>
      </c>
      <c r="AM35" s="118">
        <f t="shared" si="23"/>
        <v>94.95743550956696</v>
      </c>
      <c r="AN35" s="118">
        <f t="shared" si="24"/>
        <v>4.307140213385687</v>
      </c>
      <c r="AO35" s="118">
        <f t="shared" si="25"/>
        <v>0.73542427704736</v>
      </c>
      <c r="AP35" s="170">
        <f t="shared" si="26"/>
        <v>100.00000000000001</v>
      </c>
      <c r="BQ35" s="108" t="s">
        <v>4</v>
      </c>
      <c r="BR35" s="118">
        <f t="shared" si="27"/>
        <v>8.600601857066993</v>
      </c>
      <c r="BS35" s="118">
        <f t="shared" si="28"/>
        <v>79.85227144719268</v>
      </c>
      <c r="BT35" s="118">
        <f t="shared" si="29"/>
        <v>11.547126695740333</v>
      </c>
      <c r="BU35" s="170">
        <f t="shared" si="30"/>
        <v>100</v>
      </c>
      <c r="CV35" s="108" t="s">
        <v>4</v>
      </c>
      <c r="CW35" s="14">
        <f aca="true" t="shared" si="40" ref="CW35:DB35">(CW8/CW22)*100</f>
        <v>49.959398763354</v>
      </c>
      <c r="CX35" s="14">
        <f t="shared" si="40"/>
        <v>37.22204823050423</v>
      </c>
      <c r="CY35" s="14">
        <f t="shared" si="40"/>
        <v>28.07079646017699</v>
      </c>
      <c r="CZ35" s="14">
        <f t="shared" si="40"/>
        <v>15.408008109477953</v>
      </c>
      <c r="DA35" s="14">
        <f t="shared" si="40"/>
        <v>31.494652816865376</v>
      </c>
      <c r="DB35" s="14">
        <f t="shared" si="40"/>
        <v>48.54974237174254</v>
      </c>
      <c r="EC35" s="44" t="s">
        <v>15</v>
      </c>
      <c r="ED35" s="8">
        <v>247</v>
      </c>
      <c r="EE35" s="8">
        <v>822</v>
      </c>
      <c r="EF35" s="8">
        <v>9405</v>
      </c>
      <c r="EG35" s="76">
        <f t="shared" si="15"/>
        <v>10474</v>
      </c>
      <c r="EO35" s="190"/>
      <c r="EP35" s="18" t="s">
        <v>18</v>
      </c>
      <c r="EQ35" s="15">
        <f>(EQ10/EQ17)*100</f>
        <v>75.36638197394183</v>
      </c>
      <c r="ER35" s="15">
        <f aca="true" t="shared" si="41" ref="ER35:FJ35">(ER10/ER17)*100</f>
        <v>62.69729919326552</v>
      </c>
      <c r="ES35" s="15">
        <f t="shared" si="41"/>
        <v>80.17675536926926</v>
      </c>
      <c r="ET35" s="15">
        <f t="shared" si="41"/>
        <v>59.60307298335468</v>
      </c>
      <c r="EU35" s="15">
        <f t="shared" si="41"/>
        <v>66.72300866258188</v>
      </c>
      <c r="EV35" s="15">
        <f t="shared" si="41"/>
        <v>76.20073677625633</v>
      </c>
      <c r="EW35" s="15">
        <f t="shared" si="41"/>
        <v>59.171597633136095</v>
      </c>
      <c r="EX35" s="15">
        <f t="shared" si="41"/>
        <v>61.412407335154114</v>
      </c>
      <c r="EY35" s="15">
        <f t="shared" si="41"/>
        <v>68.95481200413936</v>
      </c>
      <c r="EZ35" s="15">
        <f t="shared" si="41"/>
        <v>56.01542416452442</v>
      </c>
      <c r="FA35" s="15">
        <f t="shared" si="41"/>
        <v>74.96052334762012</v>
      </c>
      <c r="FB35" s="15">
        <f t="shared" si="41"/>
        <v>75.78125</v>
      </c>
      <c r="FC35" s="15">
        <f t="shared" si="41"/>
        <v>63.14245354775616</v>
      </c>
      <c r="FD35" s="15">
        <f t="shared" si="41"/>
        <v>72.86931818181817</v>
      </c>
      <c r="FE35" s="15">
        <f t="shared" si="41"/>
        <v>93.18831026148099</v>
      </c>
      <c r="FF35" s="15">
        <f t="shared" si="41"/>
        <v>75.76493596618509</v>
      </c>
      <c r="FG35" s="15">
        <f t="shared" si="41"/>
        <v>72.66797755503333</v>
      </c>
      <c r="FH35" s="15">
        <f t="shared" si="41"/>
        <v>62.37034988245056</v>
      </c>
      <c r="FI35" s="15">
        <f t="shared" si="41"/>
        <v>66.53456938645532</v>
      </c>
      <c r="FJ35" s="15">
        <f t="shared" si="41"/>
        <v>74.48757563801568</v>
      </c>
      <c r="FK35" s="28"/>
      <c r="GK35" s="44" t="s">
        <v>205</v>
      </c>
      <c r="GL35" s="14">
        <f aca="true" t="shared" si="42" ref="GL35:GS35">(GL9/GL20)*100</f>
        <v>59.05937081132224</v>
      </c>
      <c r="GM35" s="14">
        <f t="shared" si="42"/>
        <v>30.597292934310193</v>
      </c>
      <c r="GN35" s="14">
        <f t="shared" si="42"/>
        <v>0</v>
      </c>
      <c r="GO35" s="14">
        <f t="shared" si="42"/>
        <v>42.265625</v>
      </c>
      <c r="GP35" s="14">
        <f t="shared" si="42"/>
        <v>0</v>
      </c>
      <c r="GQ35" s="14">
        <f t="shared" si="42"/>
        <v>45.35183033782091</v>
      </c>
      <c r="GR35" s="14">
        <f t="shared" si="42"/>
        <v>22.485453034081463</v>
      </c>
      <c r="GS35" s="14">
        <f t="shared" si="42"/>
        <v>41.240214487229785</v>
      </c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  <c r="IU35" s="28"/>
    </row>
    <row r="36" spans="1:255" ht="15">
      <c r="A36" s="225" t="s">
        <v>5</v>
      </c>
      <c r="B36" s="87">
        <f>('Economic Activity (1)'!B9/'Economic Activity (1)'!B22)*100</f>
        <v>11.306164333357765</v>
      </c>
      <c r="C36" s="87">
        <f>('Economic Activity (1)'!C9/'Economic Activity (1)'!C22)*100</f>
        <v>12.657695542472666</v>
      </c>
      <c r="D36" s="87">
        <f>('Economic Activity (1)'!D9/'Economic Activity (1)'!D22)*100</f>
        <v>9.667565139263253</v>
      </c>
      <c r="E36" s="87">
        <f>('Economic Activity (1)'!E9/'Economic Activity (1)'!E22)*100</f>
        <v>15.807799442896936</v>
      </c>
      <c r="F36" s="87">
        <f>('Economic Activity (1)'!F9/'Economic Activity (1)'!F22)*100</f>
        <v>10.036953152938372</v>
      </c>
      <c r="G36" s="87">
        <f>('Economic Activity (1)'!G9/'Economic Activity (1)'!G22)*100</f>
        <v>11.650485436893204</v>
      </c>
      <c r="H36" s="87">
        <f>('Economic Activity (1)'!H9/'Economic Activity (1)'!H22)*100</f>
        <v>17.3697270471464</v>
      </c>
      <c r="I36" s="87">
        <f>('Economic Activity (1)'!I9/'Economic Activity (1)'!I22)*100</f>
        <v>12.284106345817971</v>
      </c>
      <c r="J36" s="88">
        <f>('Economic Activity (1)'!J9/'Economic Activity (1)'!J22)*100</f>
        <v>12.891877909984482</v>
      </c>
      <c r="K36" s="89">
        <f>('Economic Activity (1)'!K9/'Economic Activity (1)'!K22)*100</f>
        <v>11.650109965662587</v>
      </c>
      <c r="AL36" s="107" t="s">
        <v>5</v>
      </c>
      <c r="AM36" s="117">
        <f t="shared" si="23"/>
        <v>91.63397377862724</v>
      </c>
      <c r="AN36" s="117">
        <f t="shared" si="24"/>
        <v>6.96107031485766</v>
      </c>
      <c r="AO36" s="117">
        <f t="shared" si="25"/>
        <v>1.4049559065151058</v>
      </c>
      <c r="AP36" s="172">
        <f t="shared" si="26"/>
        <v>100</v>
      </c>
      <c r="BQ36" s="107" t="s">
        <v>5</v>
      </c>
      <c r="BR36" s="117">
        <f t="shared" si="27"/>
        <v>3.5643630754786577</v>
      </c>
      <c r="BS36" s="117">
        <f t="shared" si="28"/>
        <v>68.46729034637696</v>
      </c>
      <c r="BT36" s="117">
        <f t="shared" si="29"/>
        <v>27.968346578144388</v>
      </c>
      <c r="BU36" s="172">
        <f t="shared" si="30"/>
        <v>100</v>
      </c>
      <c r="CV36" s="107" t="s">
        <v>5</v>
      </c>
      <c r="CW36" s="117">
        <f aca="true" t="shared" si="43" ref="CW36:DB36">(CW9/CW22)*100</f>
        <v>11.488035323075882</v>
      </c>
      <c r="CX36" s="117">
        <f t="shared" si="43"/>
        <v>16.324772940808018</v>
      </c>
      <c r="CY36" s="117">
        <f t="shared" si="43"/>
        <v>11.150442477876107</v>
      </c>
      <c r="CZ36" s="117">
        <f t="shared" si="43"/>
        <v>6.588950836289914</v>
      </c>
      <c r="DA36" s="117">
        <f t="shared" si="43"/>
        <v>13.611011615412169</v>
      </c>
      <c r="DB36" s="117">
        <f t="shared" si="43"/>
        <v>11.650109965662587</v>
      </c>
      <c r="EC36" s="44" t="s">
        <v>16</v>
      </c>
      <c r="ED36" s="8">
        <v>4983</v>
      </c>
      <c r="EE36" s="8">
        <v>1638</v>
      </c>
      <c r="EF36" s="8">
        <v>788</v>
      </c>
      <c r="EG36" s="76">
        <f t="shared" si="15"/>
        <v>7409</v>
      </c>
      <c r="EO36" s="198" t="s">
        <v>93</v>
      </c>
      <c r="EP36" s="17" t="s">
        <v>94</v>
      </c>
      <c r="EQ36" s="14">
        <f>(EQ11/EQ17)*100</f>
        <v>9.876864433791054</v>
      </c>
      <c r="ER36" s="14">
        <f aca="true" t="shared" si="44" ref="ER36:FJ36">(ER11/ER17)*100</f>
        <v>27.078218169063483</v>
      </c>
      <c r="ES36" s="14">
        <f t="shared" si="44"/>
        <v>6.290411671053059</v>
      </c>
      <c r="ET36" s="14">
        <f t="shared" si="44"/>
        <v>9.282970550576184</v>
      </c>
      <c r="EU36" s="14">
        <f t="shared" si="44"/>
        <v>14.578491443059372</v>
      </c>
      <c r="EV36" s="14">
        <f t="shared" si="44"/>
        <v>7.326058247028568</v>
      </c>
      <c r="EW36" s="14">
        <f t="shared" si="44"/>
        <v>19.526627218934912</v>
      </c>
      <c r="EX36" s="14">
        <f t="shared" si="44"/>
        <v>10.183378852906749</v>
      </c>
      <c r="EY36" s="14">
        <f t="shared" si="44"/>
        <v>6.9334253190755435</v>
      </c>
      <c r="EZ36" s="14">
        <f t="shared" si="44"/>
        <v>15.244215938303343</v>
      </c>
      <c r="FA36" s="14">
        <f t="shared" si="44"/>
        <v>7.895330475975637</v>
      </c>
      <c r="FB36" s="14">
        <f t="shared" si="44"/>
        <v>0</v>
      </c>
      <c r="FC36" s="14">
        <f t="shared" si="44"/>
        <v>22.134086710855154</v>
      </c>
      <c r="FD36" s="14">
        <f t="shared" si="44"/>
        <v>9.841720779220779</v>
      </c>
      <c r="FE36" s="14">
        <f t="shared" si="44"/>
        <v>1.5381234893430014</v>
      </c>
      <c r="FF36" s="14">
        <f t="shared" si="44"/>
        <v>9.812209534624525</v>
      </c>
      <c r="FG36" s="14">
        <f t="shared" si="44"/>
        <v>9.217783319744855</v>
      </c>
      <c r="FH36" s="14">
        <f t="shared" si="44"/>
        <v>11.94394505139907</v>
      </c>
      <c r="FI36" s="14">
        <f t="shared" si="44"/>
        <v>17.847286108555657</v>
      </c>
      <c r="FJ36" s="14">
        <f t="shared" si="44"/>
        <v>10.09379309267195</v>
      </c>
      <c r="FK36" s="28"/>
      <c r="GK36" s="71" t="s">
        <v>5</v>
      </c>
      <c r="GL36" s="117">
        <f aca="true" t="shared" si="45" ref="GL36:GS36">(GL10/GL20)*100</f>
        <v>23.41717259323504</v>
      </c>
      <c r="GM36" s="117">
        <f t="shared" si="45"/>
        <v>12.585371911089036</v>
      </c>
      <c r="GN36" s="117">
        <f t="shared" si="45"/>
        <v>0</v>
      </c>
      <c r="GO36" s="117">
        <f t="shared" si="45"/>
        <v>15</v>
      </c>
      <c r="GP36" s="117">
        <f t="shared" si="45"/>
        <v>0</v>
      </c>
      <c r="GQ36" s="117">
        <f t="shared" si="45"/>
        <v>18.14847718626848</v>
      </c>
      <c r="GR36" s="117">
        <f t="shared" si="45"/>
        <v>7.98004987531172</v>
      </c>
      <c r="GS36" s="117">
        <f t="shared" si="45"/>
        <v>16.32008669170263</v>
      </c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  <c r="IU36" s="28"/>
    </row>
    <row r="37" spans="1:201" ht="15">
      <c r="A37" s="226" t="s">
        <v>6</v>
      </c>
      <c r="B37" s="90">
        <f>('Economic Activity (1)'!B10/'Economic Activity (1)'!B22)*100</f>
        <v>3.326247892692223</v>
      </c>
      <c r="C37" s="90">
        <f>('Economic Activity (1)'!C10/'Economic Activity (1)'!C22)*100</f>
        <v>4.247266610597141</v>
      </c>
      <c r="D37" s="90">
        <f>('Economic Activity (1)'!D10/'Economic Activity (1)'!D22)*100</f>
        <v>2.6594788858939804</v>
      </c>
      <c r="E37" s="90">
        <f>('Economic Activity (1)'!E10/'Economic Activity (1)'!E22)*100</f>
        <v>5.2924791086350975</v>
      </c>
      <c r="F37" s="90">
        <f>('Economic Activity (1)'!F10/'Economic Activity (1)'!F22)*100</f>
        <v>4.893312671355346</v>
      </c>
      <c r="G37" s="90">
        <f>('Economic Activity (1)'!G10/'Economic Activity (1)'!G22)*100</f>
        <v>4.0221914008321775</v>
      </c>
      <c r="H37" s="90">
        <f>('Economic Activity (1)'!H10/'Economic Activity (1)'!H22)*100</f>
        <v>6.865177832919768</v>
      </c>
      <c r="I37" s="90">
        <f>('Economic Activity (1)'!I10/'Economic Activity (1)'!I22)*100</f>
        <v>3.244989049374844</v>
      </c>
      <c r="J37" s="91">
        <f>('Economic Activity (1)'!J10/'Economic Activity (1)'!J22)*100</f>
        <v>4.030005173305742</v>
      </c>
      <c r="K37" s="92">
        <f>('Economic Activity (1)'!K10/'Economic Activity (1)'!K22)*100</f>
        <v>3.482962158530249</v>
      </c>
      <c r="AL37" s="108" t="s">
        <v>6</v>
      </c>
      <c r="AM37" s="118">
        <f t="shared" si="23"/>
        <v>89.07581875280395</v>
      </c>
      <c r="AN37" s="118">
        <f t="shared" si="24"/>
        <v>9.11843876177658</v>
      </c>
      <c r="AO37" s="118">
        <f t="shared" si="25"/>
        <v>1.8057424854194708</v>
      </c>
      <c r="AP37" s="170">
        <f t="shared" si="26"/>
        <v>100</v>
      </c>
      <c r="BQ37" s="108" t="s">
        <v>6</v>
      </c>
      <c r="BR37" s="118">
        <f t="shared" si="27"/>
        <v>4.2844324809331535</v>
      </c>
      <c r="BS37" s="118">
        <f t="shared" si="28"/>
        <v>61.37281292059219</v>
      </c>
      <c r="BT37" s="118">
        <f t="shared" si="29"/>
        <v>34.34275459847465</v>
      </c>
      <c r="BU37" s="170">
        <f t="shared" si="30"/>
        <v>99.99999999999999</v>
      </c>
      <c r="CV37" s="108" t="s">
        <v>6</v>
      </c>
      <c r="CW37" s="14">
        <f aca="true" t="shared" si="46" ref="CW37:DB37">(CW10/CW22)*100</f>
        <v>3.348333234649772</v>
      </c>
      <c r="CX37" s="14">
        <f t="shared" si="46"/>
        <v>6.185405574694645</v>
      </c>
      <c r="CY37" s="14">
        <f t="shared" si="46"/>
        <v>3.646017699115044</v>
      </c>
      <c r="CZ37" s="14">
        <f t="shared" si="46"/>
        <v>2.686264571718196</v>
      </c>
      <c r="DA37" s="14">
        <f t="shared" si="46"/>
        <v>5.111804738269457</v>
      </c>
      <c r="DB37" s="14">
        <f t="shared" si="46"/>
        <v>3.482962158530249</v>
      </c>
      <c r="EC37" s="44" t="s">
        <v>17</v>
      </c>
      <c r="ED37" s="8">
        <v>735</v>
      </c>
      <c r="EE37" s="8">
        <v>968</v>
      </c>
      <c r="EF37" s="8">
        <v>5241</v>
      </c>
      <c r="EG37" s="76">
        <f t="shared" si="15"/>
        <v>6944</v>
      </c>
      <c r="EO37" s="189"/>
      <c r="EP37" s="17" t="s">
        <v>119</v>
      </c>
      <c r="EQ37" s="14">
        <f>(EQ12/EQ17)*100</f>
        <v>5.903742202389858</v>
      </c>
      <c r="ER37" s="14">
        <f aca="true" t="shared" si="47" ref="ER37:FJ37">(ER12/ER17)*100</f>
        <v>2.069449316029463</v>
      </c>
      <c r="ES37" s="14">
        <f t="shared" si="47"/>
        <v>5.426129902199694</v>
      </c>
      <c r="ET37" s="14">
        <f t="shared" si="47"/>
        <v>6.850192061459667</v>
      </c>
      <c r="EU37" s="14">
        <f t="shared" si="47"/>
        <v>6.5075005282062115</v>
      </c>
      <c r="EV37" s="14">
        <f t="shared" si="47"/>
        <v>4.872454299019949</v>
      </c>
      <c r="EW37" s="14">
        <f t="shared" si="47"/>
        <v>0</v>
      </c>
      <c r="EX37" s="14">
        <f t="shared" si="47"/>
        <v>12.251268045259462</v>
      </c>
      <c r="EY37" s="14">
        <f t="shared" si="47"/>
        <v>11.521214211797172</v>
      </c>
      <c r="EZ37" s="14">
        <f t="shared" si="47"/>
        <v>6.889460154241646</v>
      </c>
      <c r="FA37" s="14">
        <f t="shared" si="47"/>
        <v>7.353936386194452</v>
      </c>
      <c r="FB37" s="14">
        <f t="shared" si="47"/>
        <v>17.1875</v>
      </c>
      <c r="FC37" s="14">
        <f t="shared" si="47"/>
        <v>4.216016516353363</v>
      </c>
      <c r="FD37" s="14">
        <f t="shared" si="47"/>
        <v>6.79788961038961</v>
      </c>
      <c r="FE37" s="14">
        <f t="shared" si="47"/>
        <v>1.5381234893430014</v>
      </c>
      <c r="FF37" s="14">
        <f t="shared" si="47"/>
        <v>5.711521880848737</v>
      </c>
      <c r="FG37" s="14">
        <f t="shared" si="47"/>
        <v>5.352261282432497</v>
      </c>
      <c r="FH37" s="14">
        <f t="shared" si="47"/>
        <v>8.297607523164155</v>
      </c>
      <c r="FI37" s="14">
        <f t="shared" si="47"/>
        <v>5.116410728186257</v>
      </c>
      <c r="FJ37" s="14">
        <f t="shared" si="47"/>
        <v>5.720167663454289</v>
      </c>
      <c r="FK37" s="28"/>
      <c r="GK37" s="44" t="s">
        <v>206</v>
      </c>
      <c r="GL37" s="14">
        <f aca="true" t="shared" si="48" ref="GL37:GS37">(GL11/GL20)*100</f>
        <v>8.322163525979658</v>
      </c>
      <c r="GM37" s="14">
        <f t="shared" si="48"/>
        <v>4.03576306966348</v>
      </c>
      <c r="GN37" s="14">
        <f t="shared" si="48"/>
        <v>0</v>
      </c>
      <c r="GO37" s="14">
        <f t="shared" si="48"/>
        <v>8.22265625</v>
      </c>
      <c r="GP37" s="14">
        <f t="shared" si="48"/>
        <v>0</v>
      </c>
      <c r="GQ37" s="14">
        <f t="shared" si="48"/>
        <v>6.28943711701861</v>
      </c>
      <c r="GR37" s="14">
        <f t="shared" si="48"/>
        <v>4.374480465502909</v>
      </c>
      <c r="GS37" s="14">
        <f t="shared" si="48"/>
        <v>5.94510771070381</v>
      </c>
    </row>
    <row r="38" spans="1:201" ht="15">
      <c r="A38" s="226" t="s">
        <v>7</v>
      </c>
      <c r="B38" s="90">
        <f>('Economic Activity (1)'!B11/'Economic Activity (1)'!B22)*100</f>
        <v>7.9799164406655425</v>
      </c>
      <c r="C38" s="90">
        <f>('Economic Activity (1)'!C11/'Economic Activity (1)'!C22)*100</f>
        <v>8.410428931875526</v>
      </c>
      <c r="D38" s="90">
        <f>('Economic Activity (1)'!D11/'Economic Activity (1)'!D22)*100</f>
        <v>7.008086253369273</v>
      </c>
      <c r="E38" s="90">
        <f>('Economic Activity (1)'!E11/'Economic Activity (1)'!E22)*100</f>
        <v>10.515320334261839</v>
      </c>
      <c r="F38" s="90">
        <f>('Economic Activity (1)'!F11/'Economic Activity (1)'!F22)*100</f>
        <v>5.1436404815830254</v>
      </c>
      <c r="G38" s="90">
        <f>('Economic Activity (1)'!G11/'Economic Activity (1)'!G22)*100</f>
        <v>7.628294036061026</v>
      </c>
      <c r="H38" s="90">
        <f>('Economic Activity (1)'!H11/'Economic Activity (1)'!H22)*100</f>
        <v>10.504549214226634</v>
      </c>
      <c r="I38" s="90">
        <f>('Economic Activity (1)'!I11/'Economic Activity (1)'!I22)*100</f>
        <v>9.039117296443127</v>
      </c>
      <c r="J38" s="91">
        <f>('Economic Activity (1)'!J11/'Economic Activity (1)'!J22)*100</f>
        <v>8.861872736678738</v>
      </c>
      <c r="K38" s="92">
        <f>('Economic Activity (1)'!K11/'Economic Activity (1)'!K22)*100</f>
        <v>8.167147807132338</v>
      </c>
      <c r="AL38" s="108" t="s">
        <v>7</v>
      </c>
      <c r="AM38" s="118">
        <f t="shared" si="23"/>
        <v>92.72492466637968</v>
      </c>
      <c r="AN38" s="118">
        <f t="shared" si="24"/>
        <v>6.041038886497345</v>
      </c>
      <c r="AO38" s="118">
        <f t="shared" si="25"/>
        <v>1.2340364471229732</v>
      </c>
      <c r="AP38" s="170">
        <f t="shared" si="26"/>
        <v>100</v>
      </c>
      <c r="BQ38" s="108" t="s">
        <v>7</v>
      </c>
      <c r="BR38" s="118">
        <f t="shared" si="27"/>
        <v>3.2572822499641267</v>
      </c>
      <c r="BS38" s="118">
        <f t="shared" si="28"/>
        <v>71.49280145405845</v>
      </c>
      <c r="BT38" s="118">
        <f t="shared" si="29"/>
        <v>25.249916295977425</v>
      </c>
      <c r="BU38" s="170">
        <f t="shared" si="30"/>
        <v>100</v>
      </c>
      <c r="CV38" s="108" t="s">
        <v>7</v>
      </c>
      <c r="CW38" s="14">
        <f aca="true" t="shared" si="49" ref="CW38:DB38">(CW11/CW22)*100</f>
        <v>8.139702088426109</v>
      </c>
      <c r="CX38" s="14">
        <f t="shared" si="49"/>
        <v>10.139367366113374</v>
      </c>
      <c r="CY38" s="14">
        <f t="shared" si="49"/>
        <v>7.504424778761062</v>
      </c>
      <c r="CZ38" s="14">
        <f t="shared" si="49"/>
        <v>3.9026862645717184</v>
      </c>
      <c r="DA38" s="14">
        <f t="shared" si="49"/>
        <v>8.499206877142711</v>
      </c>
      <c r="DB38" s="14">
        <f t="shared" si="49"/>
        <v>8.167147807132338</v>
      </c>
      <c r="EC38" s="112" t="s">
        <v>36</v>
      </c>
      <c r="ED38" s="109">
        <f>ED15+ED16+ED17+ED18+ED20+ED21+ED22+ED23+ED25+ED26+ED27+ED28+ED30+ED31+ED33+ED34+ED35+ED36+ED37</f>
        <v>15454</v>
      </c>
      <c r="EE38" s="109">
        <f>EE15+EE16+EE17+EE18+EE20+EE21+EE22+EE23+EE25+EE26+EE27+EE28+EE30+EE31+EE33+EE34+EE35+EE36+EE37</f>
        <v>17361</v>
      </c>
      <c r="EF38" s="109">
        <f>EF15+EF16+EF17+EF18+EF20+EF21+EF22+EF23+EF25+EF26+EF27+EF28+EF30+EF31+EF33+EF34+EF35+EF36+EF37</f>
        <v>223174</v>
      </c>
      <c r="EG38" s="109">
        <f>EG15+EG16+EG17+EG18+EG20+EG21+EG22+EG23+EG25+EG26+EG27+EG28+EG30+EG31+EG33+EG34+EG35+EG36+EG37</f>
        <v>255989</v>
      </c>
      <c r="EO38" s="189"/>
      <c r="EP38" s="17" t="s">
        <v>96</v>
      </c>
      <c r="EQ38" s="14">
        <f>(EQ13/EQ17)*100</f>
        <v>3.2569454834030434</v>
      </c>
      <c r="ER38" s="14">
        <f aca="true" t="shared" si="50" ref="ER38:FJ38">(ER13/ER17)*100</f>
        <v>2.385128025254297</v>
      </c>
      <c r="ES38" s="14">
        <f t="shared" si="50"/>
        <v>4.269421970952335</v>
      </c>
      <c r="ET38" s="14">
        <f t="shared" si="50"/>
        <v>11.075544174135723</v>
      </c>
      <c r="EU38" s="14">
        <f t="shared" si="50"/>
        <v>3.866469469680964</v>
      </c>
      <c r="EV38" s="14">
        <f t="shared" si="50"/>
        <v>5.185236671995551</v>
      </c>
      <c r="EW38" s="14">
        <f t="shared" si="50"/>
        <v>6.508875739644971</v>
      </c>
      <c r="EX38" s="14">
        <f t="shared" si="50"/>
        <v>6.203667577058135</v>
      </c>
      <c r="EY38" s="14">
        <f t="shared" si="50"/>
        <v>8.0027595722663</v>
      </c>
      <c r="EZ38" s="14">
        <f t="shared" si="50"/>
        <v>12.090831191088261</v>
      </c>
      <c r="FA38" s="14">
        <f t="shared" si="50"/>
        <v>5.007895330475975</v>
      </c>
      <c r="FB38" s="14">
        <f t="shared" si="50"/>
        <v>7.03125</v>
      </c>
      <c r="FC38" s="14">
        <f t="shared" si="50"/>
        <v>4.248614582201457</v>
      </c>
      <c r="FD38" s="14">
        <f t="shared" si="50"/>
        <v>5.2353896103896105</v>
      </c>
      <c r="FE38" s="14">
        <f t="shared" si="50"/>
        <v>2.4390243902439024</v>
      </c>
      <c r="FF38" s="14">
        <f t="shared" si="50"/>
        <v>3.3946333564654174</v>
      </c>
      <c r="FG38" s="14">
        <f t="shared" si="50"/>
        <v>5.337873483286174</v>
      </c>
      <c r="FH38" s="14">
        <f t="shared" si="50"/>
        <v>9.37168671921818</v>
      </c>
      <c r="FI38" s="14">
        <f t="shared" si="50"/>
        <v>4.592739367348383</v>
      </c>
      <c r="FJ38" s="14">
        <f t="shared" si="50"/>
        <v>4.0915820601666475</v>
      </c>
      <c r="FK38" s="28"/>
      <c r="GK38" s="44" t="s">
        <v>207</v>
      </c>
      <c r="GL38" s="14">
        <f aca="true" t="shared" si="51" ref="GL38:GS38">(GL12/GL20)*100</f>
        <v>15.09500906725538</v>
      </c>
      <c r="GM38" s="14">
        <f t="shared" si="51"/>
        <v>8.549608841425556</v>
      </c>
      <c r="GN38" s="14">
        <f t="shared" si="51"/>
        <v>0</v>
      </c>
      <c r="GO38" s="14">
        <f t="shared" si="51"/>
        <v>6.777343750000001</v>
      </c>
      <c r="GP38" s="14">
        <f t="shared" si="51"/>
        <v>0</v>
      </c>
      <c r="GQ38" s="14">
        <f t="shared" si="51"/>
        <v>11.85904006924987</v>
      </c>
      <c r="GR38" s="14">
        <f t="shared" si="51"/>
        <v>3.6055694098088114</v>
      </c>
      <c r="GS38" s="14">
        <f t="shared" si="51"/>
        <v>10.374978980998822</v>
      </c>
    </row>
    <row r="39" spans="1:201" ht="15">
      <c r="A39" s="228" t="s">
        <v>8</v>
      </c>
      <c r="B39" s="87">
        <f>('Economic Activity (1)'!B12/'Economic Activity (1)'!B22)*100</f>
        <v>2.0816535952503115</v>
      </c>
      <c r="C39" s="87">
        <f>('Economic Activity (1)'!C12/'Economic Activity (1)'!C22)*100</f>
        <v>3.7846930193439863</v>
      </c>
      <c r="D39" s="87">
        <f>('Economic Activity (1)'!D12/'Economic Activity (1)'!D22)*100</f>
        <v>4.204851752021564</v>
      </c>
      <c r="E39" s="87">
        <f>('Economic Activity (1)'!E12/'Economic Activity (1)'!E22)*100</f>
        <v>1.8105849582172702</v>
      </c>
      <c r="F39" s="87">
        <f>('Economic Activity (1)'!F12/'Economic Activity (1)'!F22)*100</f>
        <v>4.2913338896173565</v>
      </c>
      <c r="G39" s="87">
        <f>('Economic Activity (1)'!G12/'Economic Activity (1)'!G22)*100</f>
        <v>3.467406380027739</v>
      </c>
      <c r="H39" s="87">
        <f>('Economic Activity (1)'!H12/'Economic Activity (1)'!H22)*100</f>
        <v>2.3986765922249793</v>
      </c>
      <c r="I39" s="87">
        <f>('Economic Activity (1)'!I12/'Economic Activity (1)'!I22)*100</f>
        <v>2.4354744808849214</v>
      </c>
      <c r="J39" s="88">
        <f>('Economic Activity (1)'!J12/'Economic Activity (1)'!J22)*100</f>
        <v>2.079668908432488</v>
      </c>
      <c r="K39" s="89">
        <f>('Economic Activity (1)'!K12/'Economic Activity (1)'!K22)*100</f>
        <v>2.3918996519381692</v>
      </c>
      <c r="AL39" s="107" t="s">
        <v>8</v>
      </c>
      <c r="AM39" s="117">
        <f t="shared" si="23"/>
        <v>95.60672872774784</v>
      </c>
      <c r="AN39" s="117">
        <f t="shared" si="24"/>
        <v>3.576678098971093</v>
      </c>
      <c r="AO39" s="117">
        <f t="shared" si="25"/>
        <v>0.8165931732810714</v>
      </c>
      <c r="AP39" s="172">
        <f t="shared" si="26"/>
        <v>100</v>
      </c>
      <c r="BQ39" s="107" t="s">
        <v>8</v>
      </c>
      <c r="BR39" s="117">
        <f t="shared" si="27"/>
        <v>62.15907235015516</v>
      </c>
      <c r="BS39" s="117">
        <f t="shared" si="28"/>
        <v>35.71778539931406</v>
      </c>
      <c r="BT39" s="117">
        <f t="shared" si="29"/>
        <v>2.1231422505307855</v>
      </c>
      <c r="BU39" s="172">
        <f t="shared" si="30"/>
        <v>100</v>
      </c>
      <c r="CV39" s="107" t="s">
        <v>8</v>
      </c>
      <c r="CW39" s="117">
        <f aca="true" t="shared" si="52" ref="CW39:DB39">(CW12/CW22)*100</f>
        <v>2.472869069470408</v>
      </c>
      <c r="CX39" s="117">
        <f t="shared" si="52"/>
        <v>1.6755402442843719</v>
      </c>
      <c r="CY39" s="117">
        <f t="shared" si="52"/>
        <v>1.3097345132743363</v>
      </c>
      <c r="CZ39" s="117">
        <f t="shared" si="52"/>
        <v>0.6335529650278764</v>
      </c>
      <c r="DA39" s="117">
        <f t="shared" si="52"/>
        <v>1.4122703781405106</v>
      </c>
      <c r="DB39" s="117">
        <f t="shared" si="52"/>
        <v>2.3918996519381692</v>
      </c>
      <c r="EC39" s="34" t="s">
        <v>72</v>
      </c>
      <c r="ED39" s="9"/>
      <c r="EE39" s="9"/>
      <c r="EF39" s="9"/>
      <c r="EG39" s="10" t="s">
        <v>31</v>
      </c>
      <c r="EO39" s="189"/>
      <c r="EP39" s="17" t="s">
        <v>98</v>
      </c>
      <c r="EQ39" s="14">
        <f>(EQ14/EQ17)*100</f>
        <v>3.3200418908106912</v>
      </c>
      <c r="ER39" s="14">
        <f aca="true" t="shared" si="53" ref="ER39:FJ39">(ER14/ER17)*100</f>
        <v>3.2094002104524724</v>
      </c>
      <c r="ES39" s="14">
        <f t="shared" si="53"/>
        <v>1.1209669558436495</v>
      </c>
      <c r="ET39" s="14">
        <f t="shared" si="53"/>
        <v>6.978233034571063</v>
      </c>
      <c r="EU39" s="14">
        <f t="shared" si="53"/>
        <v>3.3171350095077115</v>
      </c>
      <c r="EV39" s="14">
        <f t="shared" si="53"/>
        <v>2.940154305970668</v>
      </c>
      <c r="EW39" s="14">
        <f t="shared" si="53"/>
        <v>9.467455621301776</v>
      </c>
      <c r="EX39" s="14">
        <f t="shared" si="53"/>
        <v>4.916113928989466</v>
      </c>
      <c r="EY39" s="14">
        <f t="shared" si="53"/>
        <v>0.8968609865470852</v>
      </c>
      <c r="EZ39" s="14">
        <f t="shared" si="53"/>
        <v>3.658954584404456</v>
      </c>
      <c r="FA39" s="14">
        <f t="shared" si="53"/>
        <v>1.5790660951951276</v>
      </c>
      <c r="FB39" s="14">
        <f t="shared" si="53"/>
        <v>0</v>
      </c>
      <c r="FC39" s="14">
        <f t="shared" si="53"/>
        <v>3.368466804302945</v>
      </c>
      <c r="FD39" s="14">
        <f t="shared" si="53"/>
        <v>1.74512987012987</v>
      </c>
      <c r="FE39" s="14">
        <f t="shared" si="53"/>
        <v>0.2966381015161503</v>
      </c>
      <c r="FF39" s="14">
        <f t="shared" si="53"/>
        <v>2.960906777700671</v>
      </c>
      <c r="FG39" s="14">
        <f t="shared" si="53"/>
        <v>3.3811327993861204</v>
      </c>
      <c r="FH39" s="14">
        <f t="shared" si="53"/>
        <v>2.991748490296409</v>
      </c>
      <c r="FI39" s="14">
        <f t="shared" si="53"/>
        <v>2.802349444483759</v>
      </c>
      <c r="FJ39" s="14">
        <f t="shared" si="53"/>
        <v>2.894264987948701</v>
      </c>
      <c r="GK39" s="133" t="s">
        <v>208</v>
      </c>
      <c r="GL39" s="116">
        <f aca="true" t="shared" si="54" ref="GL39:GS39">(GL13/GL20)*100</f>
        <v>0</v>
      </c>
      <c r="GM39" s="116">
        <f t="shared" si="54"/>
        <v>5.625232832484788</v>
      </c>
      <c r="GN39" s="116">
        <f t="shared" si="54"/>
        <v>20.395550061804695</v>
      </c>
      <c r="GO39" s="116">
        <f t="shared" si="54"/>
        <v>0</v>
      </c>
      <c r="GP39" s="116">
        <f t="shared" si="54"/>
        <v>24.644760213143872</v>
      </c>
      <c r="GQ39" s="116">
        <f t="shared" si="54"/>
        <v>3.1914166609717762</v>
      </c>
      <c r="GR39" s="116">
        <f t="shared" si="54"/>
        <v>11.533665835411473</v>
      </c>
      <c r="GS39" s="116">
        <f t="shared" si="54"/>
        <v>4.6914410627207</v>
      </c>
    </row>
    <row r="40" spans="1:201" ht="15">
      <c r="A40" s="227" t="s">
        <v>9</v>
      </c>
      <c r="B40" s="93">
        <f>('Economic Activity (1)'!B13/'Economic Activity (1)'!B22)*100</f>
        <v>3.88770798211537</v>
      </c>
      <c r="C40" s="93">
        <f>('Economic Activity (1)'!C13/'Economic Activity (1)'!C22)*100</f>
        <v>4.583683767872161</v>
      </c>
      <c r="D40" s="93">
        <f>('Economic Activity (1)'!D13/'Economic Activity (1)'!D22)*100</f>
        <v>4.977538185085355</v>
      </c>
      <c r="E40" s="93">
        <f>('Economic Activity (1)'!E13/'Economic Activity (1)'!E22)*100</f>
        <v>3.064066852367688</v>
      </c>
      <c r="F40" s="93">
        <f>('Economic Activity (1)'!F13/'Economic Activity (1)'!F22)*100</f>
        <v>9.256168792466326</v>
      </c>
      <c r="G40" s="93">
        <f>('Economic Activity (1)'!G13/'Economic Activity (1)'!G22)*100</f>
        <v>6.934812760055478</v>
      </c>
      <c r="H40" s="93">
        <f>('Economic Activity (1)'!H13/'Economic Activity (1)'!H22)*100</f>
        <v>6.2861869313482215</v>
      </c>
      <c r="I40" s="93">
        <f>('Economic Activity (1)'!I13/'Economic Activity (1)'!I22)*100</f>
        <v>4.055889772947798</v>
      </c>
      <c r="J40" s="94">
        <f>('Economic Activity (1)'!J13/'Economic Activity (1)'!J22)*100</f>
        <v>4.666321779617175</v>
      </c>
      <c r="K40" s="85">
        <f>('Economic Activity (1)'!K13/'Economic Activity (1)'!K22)*100</f>
        <v>4.391204309560177</v>
      </c>
      <c r="AL40" s="106" t="s">
        <v>9</v>
      </c>
      <c r="AM40" s="116">
        <f t="shared" si="23"/>
        <v>84.23627791121785</v>
      </c>
      <c r="AN40" s="116">
        <f t="shared" si="24"/>
        <v>13.228360466150699</v>
      </c>
      <c r="AO40" s="116">
        <f t="shared" si="25"/>
        <v>2.535361622631439</v>
      </c>
      <c r="AP40" s="171">
        <f t="shared" si="26"/>
        <v>100</v>
      </c>
      <c r="BQ40" s="106" t="s">
        <v>9</v>
      </c>
      <c r="BR40" s="116">
        <f t="shared" si="27"/>
        <v>29.383506805444355</v>
      </c>
      <c r="BS40" s="116">
        <f t="shared" si="28"/>
        <v>56.04483586869495</v>
      </c>
      <c r="BT40" s="116">
        <f t="shared" si="29"/>
        <v>14.571657325860688</v>
      </c>
      <c r="BU40" s="171">
        <f t="shared" si="30"/>
        <v>100</v>
      </c>
      <c r="CV40" s="106" t="s">
        <v>9</v>
      </c>
      <c r="CW40" s="116">
        <f aca="true" t="shared" si="55" ref="CW40:DB40">(CW13/CW22)*100</f>
        <v>4.303731084475948</v>
      </c>
      <c r="CX40" s="116">
        <f t="shared" si="55"/>
        <v>5.55903538991544</v>
      </c>
      <c r="CY40" s="116">
        <f t="shared" si="55"/>
        <v>6.548672566371681</v>
      </c>
      <c r="CZ40" s="116">
        <f t="shared" si="55"/>
        <v>4.308160162189559</v>
      </c>
      <c r="DA40" s="116">
        <f t="shared" si="55"/>
        <v>5.449521567824797</v>
      </c>
      <c r="DB40" s="116">
        <f t="shared" si="55"/>
        <v>4.391204309560177</v>
      </c>
      <c r="EC40" s="9"/>
      <c r="ED40" s="99"/>
      <c r="EE40" s="99"/>
      <c r="EF40" s="9"/>
      <c r="EG40" s="134" t="s">
        <v>32</v>
      </c>
      <c r="EO40" s="189"/>
      <c r="EP40" s="17" t="s">
        <v>97</v>
      </c>
      <c r="EQ40" s="14">
        <f>(EQ15/EQ17)*100</f>
        <v>2.2760240156635207</v>
      </c>
      <c r="ER40" s="14">
        <f aca="true" t="shared" si="56" ref="ER40:FJ40">(ER15/ER17)*100</f>
        <v>2.56050508593476</v>
      </c>
      <c r="ES40" s="14">
        <f t="shared" si="56"/>
        <v>2.716314130682003</v>
      </c>
      <c r="ET40" s="14">
        <f t="shared" si="56"/>
        <v>6.209987195902689</v>
      </c>
      <c r="EU40" s="14">
        <f t="shared" si="56"/>
        <v>5.007394886963871</v>
      </c>
      <c r="EV40" s="14">
        <f t="shared" si="56"/>
        <v>3.475359699728922</v>
      </c>
      <c r="EW40" s="14">
        <f t="shared" si="56"/>
        <v>5.325443786982249</v>
      </c>
      <c r="EX40" s="14">
        <f t="shared" si="56"/>
        <v>5.033164260632072</v>
      </c>
      <c r="EY40" s="14">
        <f t="shared" si="56"/>
        <v>3.6909279061745432</v>
      </c>
      <c r="EZ40" s="14">
        <f t="shared" si="56"/>
        <v>6.1011139674378745</v>
      </c>
      <c r="FA40" s="14">
        <f t="shared" si="56"/>
        <v>3.203248364538687</v>
      </c>
      <c r="FB40" s="14">
        <f t="shared" si="56"/>
        <v>0</v>
      </c>
      <c r="FC40" s="14">
        <f t="shared" si="56"/>
        <v>2.8903618385309136</v>
      </c>
      <c r="FD40" s="14">
        <f t="shared" si="56"/>
        <v>3.510551948051948</v>
      </c>
      <c r="FE40" s="14">
        <f t="shared" si="56"/>
        <v>0.999780268072951</v>
      </c>
      <c r="FF40" s="14">
        <f t="shared" si="56"/>
        <v>2.3557924841755513</v>
      </c>
      <c r="FG40" s="14">
        <f t="shared" si="56"/>
        <v>4.042971560117021</v>
      </c>
      <c r="FH40" s="14">
        <f t="shared" si="56"/>
        <v>5.0246623334716265</v>
      </c>
      <c r="FI40" s="14">
        <f t="shared" si="56"/>
        <v>3.106644964970632</v>
      </c>
      <c r="FJ40" s="14">
        <f t="shared" si="56"/>
        <v>2.7126165577427157</v>
      </c>
      <c r="GK40" s="46" t="s">
        <v>12</v>
      </c>
      <c r="GL40" s="45">
        <f aca="true" t="shared" si="57" ref="GL40:GS40">(GL14/GL20)*100</f>
        <v>0</v>
      </c>
      <c r="GM40" s="45">
        <f t="shared" si="57"/>
        <v>44.31888737116603</v>
      </c>
      <c r="GN40" s="45">
        <f t="shared" si="57"/>
        <v>79.6044499381953</v>
      </c>
      <c r="GO40" s="45">
        <f t="shared" si="57"/>
        <v>0</v>
      </c>
      <c r="GP40" s="45">
        <f t="shared" si="57"/>
        <v>75.35523978685613</v>
      </c>
      <c r="GQ40" s="45">
        <f t="shared" si="57"/>
        <v>20.66106289437117</v>
      </c>
      <c r="GR40" s="45">
        <f t="shared" si="57"/>
        <v>35.26600166251039</v>
      </c>
      <c r="GS40" s="45">
        <f t="shared" si="57"/>
        <v>23.2871849485268</v>
      </c>
    </row>
    <row r="41" spans="1:201" ht="15" customHeight="1">
      <c r="A41" s="226" t="s">
        <v>10</v>
      </c>
      <c r="B41" s="90">
        <f>('Economic Activity (1)'!B14/'Economic Activity (1)'!B22)*100</f>
        <v>3.308656453859122</v>
      </c>
      <c r="C41" s="90">
        <f>('Economic Activity (1)'!C14/'Economic Activity (1)'!C22)*100</f>
        <v>3.8267451640033645</v>
      </c>
      <c r="D41" s="90">
        <f>('Economic Activity (1)'!D14/'Economic Activity (1)'!D22)*100</f>
        <v>3.719676549865229</v>
      </c>
      <c r="E41" s="90">
        <f>('Economic Activity (1)'!E14/'Economic Activity (1)'!E22)*100</f>
        <v>2.785515320334262</v>
      </c>
      <c r="F41" s="90">
        <f>('Economic Activity (1)'!F14/'Economic Activity (1)'!F22)*100</f>
        <v>6.711169388484921</v>
      </c>
      <c r="G41" s="90">
        <f>('Economic Activity (1)'!G14/'Economic Activity (1)'!G22)*100</f>
        <v>4.5769764216366156</v>
      </c>
      <c r="H41" s="90">
        <f>('Economic Activity (1)'!H14/'Economic Activity (1)'!H22)*100</f>
        <v>5.376344086021505</v>
      </c>
      <c r="I41" s="90">
        <f>('Economic Activity (1)'!I14/'Economic Activity (1)'!I22)*100</f>
        <v>3.4487538465803556</v>
      </c>
      <c r="J41" s="91">
        <f>('Economic Activity (1)'!J14/'Economic Activity (1)'!J22)*100</f>
        <v>4.019658561821004</v>
      </c>
      <c r="K41" s="92">
        <f>('Economic Activity (1)'!K14/'Economic Activity (1)'!K22)*100</f>
        <v>3.648984917320666</v>
      </c>
      <c r="AL41" s="108" t="s">
        <v>10</v>
      </c>
      <c r="AM41" s="118">
        <f t="shared" si="23"/>
        <v>82.4644042393748</v>
      </c>
      <c r="AN41" s="118">
        <f t="shared" si="24"/>
        <v>14.784284337865325</v>
      </c>
      <c r="AO41" s="118">
        <f t="shared" si="25"/>
        <v>2.751311422759876</v>
      </c>
      <c r="AP41" s="170">
        <f t="shared" si="26"/>
        <v>100</v>
      </c>
      <c r="BQ41" s="108" t="s">
        <v>10</v>
      </c>
      <c r="BR41" s="118">
        <f t="shared" si="27"/>
        <v>19.537522749170325</v>
      </c>
      <c r="BS41" s="118">
        <f t="shared" si="28"/>
        <v>63.173107804303605</v>
      </c>
      <c r="BT41" s="118">
        <f t="shared" si="29"/>
        <v>17.289369446526067</v>
      </c>
      <c r="BU41" s="170">
        <f t="shared" si="30"/>
        <v>99.99999999999999</v>
      </c>
      <c r="CV41" s="108" t="s">
        <v>10</v>
      </c>
      <c r="CW41" s="14">
        <f aca="true" t="shared" si="58" ref="CW41:DB41">(CW14/CW22)*100</f>
        <v>3.5559916429121237</v>
      </c>
      <c r="CX41" s="14">
        <f t="shared" si="58"/>
        <v>4.8230504227998745</v>
      </c>
      <c r="CY41" s="14">
        <f t="shared" si="58"/>
        <v>5.592920353982301</v>
      </c>
      <c r="CZ41" s="14">
        <f t="shared" si="58"/>
        <v>4.029396857577294</v>
      </c>
      <c r="DA41" s="14">
        <f t="shared" si="58"/>
        <v>4.774087908714118</v>
      </c>
      <c r="DB41" s="14">
        <f t="shared" si="58"/>
        <v>3.648984917320666</v>
      </c>
      <c r="EO41" s="190"/>
      <c r="EP41" s="19" t="s">
        <v>18</v>
      </c>
      <c r="EQ41" s="15">
        <f>(EQ16/EQ17)*100</f>
        <v>24.633618026058166</v>
      </c>
      <c r="ER41" s="15">
        <f aca="true" t="shared" si="59" ref="ER41:FJ41">(ER16/ER17)*100</f>
        <v>37.30270080673448</v>
      </c>
      <c r="ES41" s="15">
        <f t="shared" si="59"/>
        <v>19.82324463073074</v>
      </c>
      <c r="ET41" s="15">
        <f t="shared" si="59"/>
        <v>40.39692701664533</v>
      </c>
      <c r="EU41" s="15">
        <f t="shared" si="59"/>
        <v>33.276991337418124</v>
      </c>
      <c r="EV41" s="15">
        <f t="shared" si="59"/>
        <v>23.799263223743658</v>
      </c>
      <c r="EW41" s="15">
        <f t="shared" si="59"/>
        <v>40.828402366863905</v>
      </c>
      <c r="EX41" s="15">
        <f t="shared" si="59"/>
        <v>38.587592664845886</v>
      </c>
      <c r="EY41" s="15">
        <f t="shared" si="59"/>
        <v>31.04518799586064</v>
      </c>
      <c r="EZ41" s="15">
        <f t="shared" si="59"/>
        <v>43.98457583547558</v>
      </c>
      <c r="FA41" s="15">
        <f t="shared" si="59"/>
        <v>25.03947665237988</v>
      </c>
      <c r="FB41" s="15">
        <f t="shared" si="59"/>
        <v>24.21875</v>
      </c>
      <c r="FC41" s="15">
        <f t="shared" si="59"/>
        <v>36.85754645224383</v>
      </c>
      <c r="FD41" s="15">
        <f t="shared" si="59"/>
        <v>27.130681818181817</v>
      </c>
      <c r="FE41" s="15">
        <f t="shared" si="59"/>
        <v>6.811689738519007</v>
      </c>
      <c r="FF41" s="15">
        <f t="shared" si="59"/>
        <v>24.2350640338149</v>
      </c>
      <c r="FG41" s="15">
        <f t="shared" si="59"/>
        <v>27.332022444966668</v>
      </c>
      <c r="FH41" s="15">
        <f t="shared" si="59"/>
        <v>37.62965011754944</v>
      </c>
      <c r="FI41" s="15">
        <f t="shared" si="59"/>
        <v>33.46543061354469</v>
      </c>
      <c r="FJ41" s="15">
        <f t="shared" si="59"/>
        <v>25.512424361984305</v>
      </c>
      <c r="GK41" s="44" t="s">
        <v>13</v>
      </c>
      <c r="GL41" s="14">
        <f aca="true" t="shared" si="60" ref="GL41:GS41">(GL15/GL20)*100</f>
        <v>0</v>
      </c>
      <c r="GM41" s="14">
        <f t="shared" si="60"/>
        <v>0.9064944741090276</v>
      </c>
      <c r="GN41" s="14">
        <f t="shared" si="60"/>
        <v>9.559126493613515</v>
      </c>
      <c r="GO41" s="14">
        <f t="shared" si="60"/>
        <v>0</v>
      </c>
      <c r="GP41" s="14">
        <f t="shared" si="60"/>
        <v>2.952930728241563</v>
      </c>
      <c r="GQ41" s="14">
        <f t="shared" si="60"/>
        <v>0.8610674502836057</v>
      </c>
      <c r="GR41" s="14">
        <f t="shared" si="60"/>
        <v>1.381961762261014</v>
      </c>
      <c r="GS41" s="14">
        <f t="shared" si="60"/>
        <v>0.9547297423537545</v>
      </c>
    </row>
    <row r="42" spans="1:201" ht="15">
      <c r="A42" s="229" t="s">
        <v>11</v>
      </c>
      <c r="B42" s="90">
        <f>('Economic Activity (1)'!B15/'Economic Activity (1)'!B22)*100</f>
        <v>0.5790515282562486</v>
      </c>
      <c r="C42" s="90">
        <f>('Economic Activity (1)'!C15/'Economic Activity (1)'!C22)*100</f>
        <v>0.7569386038687973</v>
      </c>
      <c r="D42" s="90">
        <f>('Economic Activity (1)'!D15/'Economic Activity (1)'!D22)*100</f>
        <v>1.257861635220126</v>
      </c>
      <c r="E42" s="90">
        <f>('Economic Activity (1)'!E15/'Economic Activity (1)'!E22)*100</f>
        <v>0.2785515320334262</v>
      </c>
      <c r="F42" s="90">
        <f>('Economic Activity (1)'!F15/'Economic Activity (1)'!F22)*100</f>
        <v>2.544999403981404</v>
      </c>
      <c r="G42" s="90">
        <f>('Economic Activity (1)'!G15/'Economic Activity (1)'!G22)*100</f>
        <v>2.3578363384188625</v>
      </c>
      <c r="H42" s="90">
        <f>('Economic Activity (1)'!H15/'Economic Activity (1)'!H22)*100</f>
        <v>0.9098428453267163</v>
      </c>
      <c r="I42" s="90">
        <f>('Economic Activity (1)'!I15/'Economic Activity (1)'!I22)*100</f>
        <v>0.607135926367442</v>
      </c>
      <c r="J42" s="91">
        <f>('Economic Activity (1)'!J15/'Economic Activity (1)'!J22)*100</f>
        <v>0.6466632177961718</v>
      </c>
      <c r="K42" s="92">
        <f>('Economic Activity (1)'!K15/'Economic Activity (1)'!K22)*100</f>
        <v>0.7422193922395103</v>
      </c>
      <c r="AL42" s="108" t="s">
        <v>11</v>
      </c>
      <c r="AM42" s="118">
        <f t="shared" si="23"/>
        <v>92.94736842105263</v>
      </c>
      <c r="AN42" s="118">
        <f t="shared" si="24"/>
        <v>5.578947368421053</v>
      </c>
      <c r="AO42" s="118">
        <f t="shared" si="25"/>
        <v>1.4736842105263157</v>
      </c>
      <c r="AP42" s="170">
        <f t="shared" si="26"/>
        <v>100</v>
      </c>
      <c r="BQ42" s="108" t="s">
        <v>11</v>
      </c>
      <c r="BR42" s="118">
        <f t="shared" si="27"/>
        <v>77.78947368421053</v>
      </c>
      <c r="BS42" s="118">
        <f t="shared" si="28"/>
        <v>21</v>
      </c>
      <c r="BT42" s="118">
        <f t="shared" si="29"/>
        <v>1.2105263157894737</v>
      </c>
      <c r="BU42" s="170">
        <f t="shared" si="30"/>
        <v>100</v>
      </c>
      <c r="CV42" s="108" t="s">
        <v>11</v>
      </c>
      <c r="CW42" s="14">
        <f aca="true" t="shared" si="61" ref="CW42:DB42">(CW15/CW22)*100</f>
        <v>0.7477394415638242</v>
      </c>
      <c r="CX42" s="14">
        <f t="shared" si="61"/>
        <v>0.7359849671155653</v>
      </c>
      <c r="CY42" s="14">
        <f t="shared" si="61"/>
        <v>0.9557522123893806</v>
      </c>
      <c r="CZ42" s="14">
        <f t="shared" si="61"/>
        <v>0.2787633046122656</v>
      </c>
      <c r="DA42" s="14">
        <f t="shared" si="61"/>
        <v>0.675433659110679</v>
      </c>
      <c r="DB42" s="14">
        <f t="shared" si="61"/>
        <v>0.7422193922395103</v>
      </c>
      <c r="EO42" s="196" t="s">
        <v>36</v>
      </c>
      <c r="EP42" s="197"/>
      <c r="EQ42" s="25">
        <f>EQ31+EQ32+EQ33+EQ34+EQ36+EQ37+EQ38+EQ39+EQ40</f>
        <v>100.00000000000001</v>
      </c>
      <c r="ER42" s="25">
        <f aca="true" t="shared" si="62" ref="ER42:FJ42">ER31+ER32+ER33+ER34+ER36+ER37+ER38+ER39+ER40</f>
        <v>100</v>
      </c>
      <c r="ES42" s="25">
        <f t="shared" si="62"/>
        <v>100.00000000000001</v>
      </c>
      <c r="ET42" s="25">
        <f t="shared" si="62"/>
        <v>99.99999999999999</v>
      </c>
      <c r="EU42" s="25">
        <f t="shared" si="62"/>
        <v>100</v>
      </c>
      <c r="EV42" s="25">
        <f t="shared" si="62"/>
        <v>100.00000000000001</v>
      </c>
      <c r="EW42" s="25">
        <f t="shared" si="62"/>
        <v>100</v>
      </c>
      <c r="EX42" s="25">
        <f t="shared" si="62"/>
        <v>100</v>
      </c>
      <c r="EY42" s="25">
        <f t="shared" si="62"/>
        <v>100</v>
      </c>
      <c r="EZ42" s="25">
        <f t="shared" si="62"/>
        <v>99.99999999999999</v>
      </c>
      <c r="FA42" s="25">
        <f t="shared" si="62"/>
        <v>100</v>
      </c>
      <c r="FB42" s="25">
        <f t="shared" si="62"/>
        <v>100</v>
      </c>
      <c r="FC42" s="25">
        <f t="shared" si="62"/>
        <v>99.99999999999999</v>
      </c>
      <c r="FD42" s="25">
        <f t="shared" si="62"/>
        <v>100.00000000000001</v>
      </c>
      <c r="FE42" s="25">
        <f t="shared" si="62"/>
        <v>100</v>
      </c>
      <c r="FF42" s="25">
        <f t="shared" si="62"/>
        <v>100.00000000000001</v>
      </c>
      <c r="FG42" s="25">
        <f t="shared" si="62"/>
        <v>100</v>
      </c>
      <c r="FH42" s="25">
        <f t="shared" si="62"/>
        <v>99.99999999999999</v>
      </c>
      <c r="FI42" s="25">
        <f t="shared" si="62"/>
        <v>99.99999999999999</v>
      </c>
      <c r="FJ42" s="25">
        <f t="shared" si="62"/>
        <v>100.00000000000001</v>
      </c>
      <c r="GK42" s="44" t="s">
        <v>14</v>
      </c>
      <c r="GL42" s="14">
        <f aca="true" t="shared" si="63" ref="GL42:GS42">(GL16/GL20)*100</f>
        <v>0</v>
      </c>
      <c r="GM42" s="14">
        <f t="shared" si="63"/>
        <v>2.3842046442319633</v>
      </c>
      <c r="GN42" s="14">
        <f t="shared" si="63"/>
        <v>5.356407086938607</v>
      </c>
      <c r="GO42" s="14">
        <f t="shared" si="63"/>
        <v>0</v>
      </c>
      <c r="GP42" s="14">
        <f t="shared" si="63"/>
        <v>11.27886323268206</v>
      </c>
      <c r="GQ42" s="14">
        <f t="shared" si="63"/>
        <v>1.170869495888289</v>
      </c>
      <c r="GR42" s="14">
        <f t="shared" si="63"/>
        <v>5.278470490440565</v>
      </c>
      <c r="GS42" s="14">
        <f t="shared" si="63"/>
        <v>1.909459484707509</v>
      </c>
    </row>
    <row r="43" spans="1:201" ht="15">
      <c r="A43" s="46" t="s">
        <v>12</v>
      </c>
      <c r="B43" s="82">
        <f>('Economic Activity (1)'!B16/'Economic Activity (1)'!B22)*100</f>
        <v>26.757311441765008</v>
      </c>
      <c r="C43" s="82">
        <f>('Economic Activity (1)'!C16/'Economic Activity (1)'!C22)*100</f>
        <v>29.68881412952061</v>
      </c>
      <c r="D43" s="82">
        <f>('Economic Activity (1)'!D16/'Economic Activity (1)'!D22)*100</f>
        <v>32.70440251572327</v>
      </c>
      <c r="E43" s="82">
        <f>('Economic Activity (1)'!E16/'Economic Activity (1)'!E22)*100</f>
        <v>34.958217270194986</v>
      </c>
      <c r="F43" s="82">
        <f>('Economic Activity (1)'!F16/'Economic Activity (1)'!F22)*100</f>
        <v>45.31529383716772</v>
      </c>
      <c r="G43" s="82">
        <f>('Economic Activity (1)'!G16/'Economic Activity (1)'!G22)*100</f>
        <v>29.680998613037445</v>
      </c>
      <c r="H43" s="82">
        <f>('Economic Activity (1)'!H16/'Economic Activity (1)'!H22)*100</f>
        <v>27.70885028949545</v>
      </c>
      <c r="I43" s="82">
        <f>('Economic Activity (1)'!I16/'Economic Activity (1)'!I22)*100</f>
        <v>17.070499847522942</v>
      </c>
      <c r="J43" s="83">
        <f>('Economic Activity (1)'!J16/'Economic Activity (1)'!J22)*100</f>
        <v>27.465080186239003</v>
      </c>
      <c r="K43" s="95">
        <f>('Economic Activity (1)'!K16/'Economic Activity (1)'!K22)*100</f>
        <v>25.512424361984305</v>
      </c>
      <c r="AL43" s="110" t="s">
        <v>12</v>
      </c>
      <c r="AM43" s="45">
        <f t="shared" si="23"/>
        <v>63.24243213033426</v>
      </c>
      <c r="AN43" s="45">
        <f t="shared" si="24"/>
        <v>22.78246489764045</v>
      </c>
      <c r="AO43" s="45">
        <f t="shared" si="25"/>
        <v>13.975102972025294</v>
      </c>
      <c r="AP43" s="115">
        <f t="shared" si="26"/>
        <v>100</v>
      </c>
      <c r="BQ43" s="110" t="s">
        <v>12</v>
      </c>
      <c r="BR43" s="45">
        <f t="shared" si="27"/>
        <v>19.752254666278766</v>
      </c>
      <c r="BS43" s="45">
        <f t="shared" si="28"/>
        <v>29.190463795189025</v>
      </c>
      <c r="BT43" s="45">
        <f t="shared" si="29"/>
        <v>51.05728153853221</v>
      </c>
      <c r="BU43" s="115">
        <f t="shared" si="30"/>
        <v>100</v>
      </c>
      <c r="CV43" s="110" t="s">
        <v>12</v>
      </c>
      <c r="CW43" s="45">
        <f aca="true" t="shared" si="64" ref="CW43:DB43">(CW16/CW22)*100</f>
        <v>24.58235707095912</v>
      </c>
      <c r="CX43" s="45">
        <f t="shared" si="64"/>
        <v>27.059191982461634</v>
      </c>
      <c r="CY43" s="45">
        <f t="shared" si="64"/>
        <v>40.884955752212385</v>
      </c>
      <c r="CZ43" s="45">
        <f t="shared" si="64"/>
        <v>65.23061327927014</v>
      </c>
      <c r="DA43" s="45">
        <f t="shared" si="64"/>
        <v>36.76508212659264</v>
      </c>
      <c r="DB43" s="45">
        <f t="shared" si="64"/>
        <v>25.512424361984305</v>
      </c>
      <c r="EO43" s="34" t="s">
        <v>82</v>
      </c>
      <c r="FI43" s="9"/>
      <c r="FJ43" s="10" t="s">
        <v>31</v>
      </c>
      <c r="GK43" s="44" t="s">
        <v>15</v>
      </c>
      <c r="GL43" s="14">
        <f aca="true" t="shared" si="65" ref="GL43:GS43">(GL17/GL20)*100</f>
        <v>0</v>
      </c>
      <c r="GM43" s="14">
        <f t="shared" si="65"/>
        <v>35.60163914069291</v>
      </c>
      <c r="GN43" s="14">
        <f t="shared" si="65"/>
        <v>31.64400494437577</v>
      </c>
      <c r="GO43" s="14">
        <f t="shared" si="65"/>
        <v>0</v>
      </c>
      <c r="GP43" s="14">
        <f t="shared" si="65"/>
        <v>36.43428063943161</v>
      </c>
      <c r="GQ43" s="14">
        <f t="shared" si="65"/>
        <v>14.81127132736509</v>
      </c>
      <c r="GR43" s="14">
        <f t="shared" si="65"/>
        <v>17.051122194513717</v>
      </c>
      <c r="GS43" s="14">
        <f t="shared" si="65"/>
        <v>15.214020140874016</v>
      </c>
    </row>
    <row r="44" spans="1:201" ht="15">
      <c r="A44" s="44" t="s">
        <v>13</v>
      </c>
      <c r="B44" s="90">
        <f>('Economic Activity (1)'!B17/'Economic Activity (1)'!B22)*100</f>
        <v>13.001539250897896</v>
      </c>
      <c r="C44" s="90">
        <f>('Economic Activity (1)'!C17/'Economic Activity (1)'!C22)*100</f>
        <v>9.167367535744322</v>
      </c>
      <c r="D44" s="90">
        <f>('Economic Activity (1)'!D17/'Economic Activity (1)'!D22)*100</f>
        <v>13.369272237196766</v>
      </c>
      <c r="E44" s="90">
        <f>('Economic Activity (1)'!E17/'Economic Activity (1)'!E22)*100</f>
        <v>20.891364902506965</v>
      </c>
      <c r="F44" s="90">
        <f>('Economic Activity (1)'!F17/'Economic Activity (1)'!F22)*100</f>
        <v>7.778042674931458</v>
      </c>
      <c r="G44" s="90">
        <f>('Economic Activity (1)'!G17/'Economic Activity (1)'!G22)*100</f>
        <v>11.095700416088766</v>
      </c>
      <c r="H44" s="90">
        <f>('Economic Activity (1)'!H17/'Economic Activity (1)'!H22)*100</f>
        <v>9.346567411083539</v>
      </c>
      <c r="I44" s="90">
        <f>('Economic Activity (1)'!I17/'Economic Activity (1)'!I22)*100</f>
        <v>4.30262537772726</v>
      </c>
      <c r="J44" s="91">
        <f>('Economic Activity (1)'!J17/'Economic Activity (1)'!J22)*100</f>
        <v>11.57268494568029</v>
      </c>
      <c r="K44" s="92">
        <f>('Economic Activity (1)'!K17/'Economic Activity (1)'!K22)*100</f>
        <v>10.09379309267195</v>
      </c>
      <c r="AL44" s="108" t="s">
        <v>13</v>
      </c>
      <c r="AM44" s="118">
        <f t="shared" si="23"/>
        <v>47.09160571229537</v>
      </c>
      <c r="AN44" s="118">
        <f t="shared" si="24"/>
        <v>35.5199504624792</v>
      </c>
      <c r="AO44" s="118">
        <f t="shared" si="25"/>
        <v>17.388443825225433</v>
      </c>
      <c r="AP44" s="170">
        <f t="shared" si="26"/>
        <v>100</v>
      </c>
      <c r="BQ44" s="108" t="s">
        <v>13</v>
      </c>
      <c r="BR44" s="118">
        <f t="shared" si="27"/>
        <v>0.034831069313827935</v>
      </c>
      <c r="BS44" s="118">
        <f t="shared" si="28"/>
        <v>0.6230891288362553</v>
      </c>
      <c r="BT44" s="118">
        <f t="shared" si="29"/>
        <v>99.34207980184992</v>
      </c>
      <c r="BU44" s="170">
        <f t="shared" si="30"/>
        <v>100</v>
      </c>
      <c r="CV44" s="108" t="s">
        <v>13</v>
      </c>
      <c r="CW44" s="14">
        <f aca="true" t="shared" si="66" ref="CW44:DB44">(CW17/CW22)*100</f>
        <v>9.543828189100259</v>
      </c>
      <c r="CX44" s="14">
        <f t="shared" si="66"/>
        <v>13.341684935797057</v>
      </c>
      <c r="CY44" s="14">
        <f t="shared" si="66"/>
        <v>14.867256637168142</v>
      </c>
      <c r="CZ44" s="14">
        <f t="shared" si="66"/>
        <v>29.118094272681194</v>
      </c>
      <c r="DA44" s="14">
        <f t="shared" si="66"/>
        <v>16.747684592948882</v>
      </c>
      <c r="DB44" s="14">
        <f t="shared" si="66"/>
        <v>10.09379309267195</v>
      </c>
      <c r="FI44" s="9"/>
      <c r="FJ44" s="10" t="s">
        <v>32</v>
      </c>
      <c r="GK44" s="44" t="s">
        <v>16</v>
      </c>
      <c r="GL44" s="14">
        <f aca="true" t="shared" si="67" ref="GL44:GS44">(GL18/GL20)*100</f>
        <v>0</v>
      </c>
      <c r="GM44" s="14">
        <f t="shared" si="67"/>
        <v>1.3659505774245624</v>
      </c>
      <c r="GN44" s="14">
        <f t="shared" si="67"/>
        <v>17.470127729707457</v>
      </c>
      <c r="GO44" s="14">
        <f t="shared" si="67"/>
        <v>0</v>
      </c>
      <c r="GP44" s="14">
        <f t="shared" si="67"/>
        <v>12.25577264653641</v>
      </c>
      <c r="GQ44" s="14">
        <f t="shared" si="67"/>
        <v>1.4670038041868834</v>
      </c>
      <c r="GR44" s="14">
        <f t="shared" si="67"/>
        <v>5.7356608478802995</v>
      </c>
      <c r="GS44" s="14">
        <f t="shared" si="67"/>
        <v>2.2345533695794333</v>
      </c>
    </row>
    <row r="45" spans="1:201" ht="15">
      <c r="A45" s="44" t="s">
        <v>14</v>
      </c>
      <c r="B45" s="90">
        <f>('Economic Activity (1)'!B18/'Economic Activity (1)'!B22)*100</f>
        <v>4.446236165066334</v>
      </c>
      <c r="C45" s="90">
        <f>('Economic Activity (1)'!C18/'Economic Activity (1)'!C22)*100</f>
        <v>9.04121110176619</v>
      </c>
      <c r="D45" s="90">
        <f>('Economic Activity (1)'!D18/'Economic Activity (1)'!D22)*100</f>
        <v>7.852650494159928</v>
      </c>
      <c r="E45" s="90">
        <f>('Economic Activity (1)'!E18/'Economic Activity (1)'!E22)*100</f>
        <v>4.456824512534819</v>
      </c>
      <c r="F45" s="90">
        <f>('Economic Activity (1)'!F18/'Economic Activity (1)'!F22)*100</f>
        <v>13.970675885087614</v>
      </c>
      <c r="G45" s="90">
        <f>('Economic Activity (1)'!G18/'Economic Activity (1)'!G22)*100</f>
        <v>8.183079056865465</v>
      </c>
      <c r="H45" s="90">
        <f>('Economic Activity (1)'!H18/'Economic Activity (1)'!H22)*100</f>
        <v>6.2861869313482215</v>
      </c>
      <c r="I45" s="90">
        <f>('Economic Activity (1)'!I18/'Economic Activity (1)'!I22)*100</f>
        <v>5.9077929638767985</v>
      </c>
      <c r="J45" s="91">
        <f>('Economic Activity (1)'!J18/'Economic Activity (1)'!J22)*100</f>
        <v>5.794102431453699</v>
      </c>
      <c r="K45" s="92">
        <f>('Economic Activity (1)'!K18/'Economic Activity (1)'!K22)*100</f>
        <v>5.720167663454289</v>
      </c>
      <c r="AL45" s="108" t="s">
        <v>14</v>
      </c>
      <c r="AM45" s="118">
        <f t="shared" si="23"/>
        <v>93.80591408864304</v>
      </c>
      <c r="AN45" s="118">
        <f t="shared" si="24"/>
        <v>4.698490746431743</v>
      </c>
      <c r="AO45" s="118">
        <f t="shared" si="25"/>
        <v>1.4955951649252204</v>
      </c>
      <c r="AP45" s="170">
        <f t="shared" si="26"/>
        <v>100</v>
      </c>
      <c r="BQ45" s="108" t="s">
        <v>14</v>
      </c>
      <c r="BR45" s="118">
        <f t="shared" si="27"/>
        <v>74.80024585125999</v>
      </c>
      <c r="BS45" s="118">
        <f t="shared" si="28"/>
        <v>23.150993648842448</v>
      </c>
      <c r="BT45" s="118">
        <f t="shared" si="29"/>
        <v>2.048760499897562</v>
      </c>
      <c r="BU45" s="170">
        <f t="shared" si="30"/>
        <v>100</v>
      </c>
      <c r="CV45" s="108" t="s">
        <v>14</v>
      </c>
      <c r="CW45" s="14">
        <f aca="true" t="shared" si="68" ref="CW45:DB45">(CW18/CW22)*100</f>
        <v>5.9079028615413245</v>
      </c>
      <c r="CX45" s="14">
        <f t="shared" si="68"/>
        <v>3.758221108675227</v>
      </c>
      <c r="CY45" s="14">
        <f t="shared" si="68"/>
        <v>3.6106194690265485</v>
      </c>
      <c r="CZ45" s="14">
        <f t="shared" si="68"/>
        <v>2.331474911302585</v>
      </c>
      <c r="DA45" s="14">
        <f t="shared" si="68"/>
        <v>3.4488051987924067</v>
      </c>
      <c r="DB45" s="14">
        <f t="shared" si="68"/>
        <v>5.720167663454289</v>
      </c>
      <c r="GK45" s="44" t="s">
        <v>17</v>
      </c>
      <c r="GL45" s="14">
        <f aca="true" t="shared" si="69" ref="GL45:GS45">(GL19/GL20)*100</f>
        <v>0</v>
      </c>
      <c r="GM45" s="14">
        <f t="shared" si="69"/>
        <v>4.060598534707562</v>
      </c>
      <c r="GN45" s="14">
        <f t="shared" si="69"/>
        <v>15.57478368355995</v>
      </c>
      <c r="GO45" s="14">
        <f t="shared" si="69"/>
        <v>0</v>
      </c>
      <c r="GP45" s="14">
        <f t="shared" si="69"/>
        <v>12.433392539964476</v>
      </c>
      <c r="GQ45" s="14">
        <f t="shared" si="69"/>
        <v>2.350850816647304</v>
      </c>
      <c r="GR45" s="14">
        <f t="shared" si="69"/>
        <v>5.818786367414797</v>
      </c>
      <c r="GS45" s="14">
        <f t="shared" si="69"/>
        <v>2.9744222110120884</v>
      </c>
    </row>
    <row r="46" spans="1:201" ht="15">
      <c r="A46" s="44" t="s">
        <v>15</v>
      </c>
      <c r="B46" s="90">
        <f>('Economic Activity (1)'!B19/'Economic Activity (1)'!B22)*100</f>
        <v>3.962471597156051</v>
      </c>
      <c r="C46" s="90">
        <f>('Economic Activity (1)'!C19/'Economic Activity (1)'!C22)*100</f>
        <v>4.625735912531539</v>
      </c>
      <c r="D46" s="90">
        <f>('Economic Activity (1)'!D19/'Economic Activity (1)'!D22)*100</f>
        <v>5.121293800539084</v>
      </c>
      <c r="E46" s="90">
        <f>('Economic Activity (1)'!E19/'Economic Activity (1)'!E22)*100</f>
        <v>3.203342618384401</v>
      </c>
      <c r="F46" s="90">
        <f>('Economic Activity (1)'!F19/'Economic Activity (1)'!F22)*100</f>
        <v>11.968053403266182</v>
      </c>
      <c r="G46" s="90">
        <f>('Economic Activity (1)'!G19/'Economic Activity (1)'!G22)*100</f>
        <v>3.744798890429958</v>
      </c>
      <c r="H46" s="90">
        <f>('Economic Activity (1)'!H19/'Economic Activity (1)'!H22)*100</f>
        <v>2.8122415219189416</v>
      </c>
      <c r="I46" s="90">
        <f>('Economic Activity (1)'!I19/'Economic Activity (1)'!I22)*100</f>
        <v>2.71409165257409</v>
      </c>
      <c r="J46" s="91">
        <f>('Economic Activity (1)'!J19/'Economic Activity (1)'!J22)*100</f>
        <v>3.1039834454216244</v>
      </c>
      <c r="K46" s="92">
        <f>('Economic Activity (1)'!K19/'Economic Activity (1)'!K22)*100</f>
        <v>4.0915820601666475</v>
      </c>
      <c r="AL46" s="108" t="s">
        <v>15</v>
      </c>
      <c r="AM46" s="118">
        <f t="shared" si="23"/>
        <v>85.53561199159824</v>
      </c>
      <c r="AN46" s="118">
        <f t="shared" si="24"/>
        <v>12.335306473171663</v>
      </c>
      <c r="AO46" s="118">
        <f t="shared" si="25"/>
        <v>2.129081535230094</v>
      </c>
      <c r="AP46" s="170">
        <f t="shared" si="26"/>
        <v>100.00000000000001</v>
      </c>
      <c r="BQ46" s="108" t="s">
        <v>15</v>
      </c>
      <c r="BR46" s="118">
        <f t="shared" si="27"/>
        <v>6.4254344090127935</v>
      </c>
      <c r="BS46" s="118">
        <f t="shared" si="28"/>
        <v>77.68760740882185</v>
      </c>
      <c r="BT46" s="118">
        <f t="shared" si="29"/>
        <v>15.886958182165362</v>
      </c>
      <c r="BU46" s="170">
        <f t="shared" si="30"/>
        <v>100</v>
      </c>
      <c r="CV46" s="108" t="s">
        <v>15</v>
      </c>
      <c r="CW46" s="14">
        <f aca="true" t="shared" si="70" ref="CW46:DB46">(CW19/CW22)*100</f>
        <v>3.6452297776236438</v>
      </c>
      <c r="CX46" s="14">
        <f t="shared" si="70"/>
        <v>4.736924522392734</v>
      </c>
      <c r="CY46" s="14">
        <f t="shared" si="70"/>
        <v>13.380530973451327</v>
      </c>
      <c r="CZ46" s="14">
        <f t="shared" si="70"/>
        <v>22.098327420172325</v>
      </c>
      <c r="DA46" s="14">
        <f t="shared" si="70"/>
        <v>9.491889679169011</v>
      </c>
      <c r="DB46" s="14">
        <f t="shared" si="70"/>
        <v>4.0915820601666475</v>
      </c>
      <c r="GK46" s="112" t="s">
        <v>36</v>
      </c>
      <c r="GL46" s="131">
        <f aca="true" t="shared" si="71" ref="GL46:GS46">GL34+GL35+GL37+GL38+GL39+GL41+GL42+GL43+GL44+GL45</f>
        <v>99.99999999999999</v>
      </c>
      <c r="GM46" s="131">
        <f t="shared" si="71"/>
        <v>100</v>
      </c>
      <c r="GN46" s="131">
        <f t="shared" si="71"/>
        <v>100</v>
      </c>
      <c r="GO46" s="131">
        <f t="shared" si="71"/>
        <v>100</v>
      </c>
      <c r="GP46" s="131">
        <f t="shared" si="71"/>
        <v>99.99999999999999</v>
      </c>
      <c r="GQ46" s="131">
        <f t="shared" si="71"/>
        <v>100.00000000000001</v>
      </c>
      <c r="GR46" s="131">
        <f t="shared" si="71"/>
        <v>100.00000000000001</v>
      </c>
      <c r="GS46" s="131">
        <f t="shared" si="71"/>
        <v>99.99999999999997</v>
      </c>
    </row>
    <row r="47" spans="1:201" ht="15" customHeight="1">
      <c r="A47" s="44" t="s">
        <v>16</v>
      </c>
      <c r="B47" s="90">
        <f>('Economic Activity (1)'!B20/'Economic Activity (1)'!B22)*100</f>
        <v>2.928241589093308</v>
      </c>
      <c r="C47" s="90">
        <f>('Economic Activity (1)'!C20/'Economic Activity (1)'!C22)*100</f>
        <v>2.817493692178301</v>
      </c>
      <c r="D47" s="90">
        <f>('Economic Activity (1)'!D20/'Economic Activity (1)'!D22)*100</f>
        <v>2.8391734052111413</v>
      </c>
      <c r="E47" s="90">
        <f>('Economic Activity (1)'!E20/'Economic Activity (1)'!E22)*100</f>
        <v>2.5069637883008355</v>
      </c>
      <c r="F47" s="90">
        <f>('Economic Activity (1)'!F20/'Economic Activity (1)'!F22)*100</f>
        <v>4.7025867207056855</v>
      </c>
      <c r="G47" s="90">
        <f>('Economic Activity (1)'!G20/'Economic Activity (1)'!G22)*100</f>
        <v>2.7739251040221915</v>
      </c>
      <c r="H47" s="90">
        <f>('Economic Activity (1)'!H20/'Economic Activity (1)'!H22)*100</f>
        <v>5.87262200165426</v>
      </c>
      <c r="I47" s="90">
        <f>('Economic Activity (1)'!I20/'Economic Activity (1)'!I22)*100</f>
        <v>2.167946549859998</v>
      </c>
      <c r="J47" s="91">
        <f>('Economic Activity (1)'!J20/'Economic Activity (1)'!J22)*100</f>
        <v>3.6678737713398863</v>
      </c>
      <c r="K47" s="92">
        <f>('Economic Activity (1)'!K20/'Economic Activity (1)'!K22)*100</f>
        <v>2.894264987948701</v>
      </c>
      <c r="AL47" s="108" t="s">
        <v>16</v>
      </c>
      <c r="AM47" s="118">
        <f t="shared" si="23"/>
        <v>19.15238223781887</v>
      </c>
      <c r="AN47" s="118">
        <f t="shared" si="24"/>
        <v>31.59670670805777</v>
      </c>
      <c r="AO47" s="118">
        <f t="shared" si="25"/>
        <v>49.250911054123364</v>
      </c>
      <c r="AP47" s="170">
        <f t="shared" si="26"/>
        <v>100</v>
      </c>
      <c r="BQ47" s="108" t="s">
        <v>16</v>
      </c>
      <c r="BR47" s="118">
        <f t="shared" si="27"/>
        <v>3.29329194223242</v>
      </c>
      <c r="BS47" s="118">
        <f t="shared" si="28"/>
        <v>47.67175057362667</v>
      </c>
      <c r="BT47" s="118">
        <f t="shared" si="29"/>
        <v>49.03495748414091</v>
      </c>
      <c r="BU47" s="170">
        <f t="shared" si="30"/>
        <v>99.99999999999999</v>
      </c>
      <c r="CV47" s="108" t="s">
        <v>16</v>
      </c>
      <c r="CW47" s="14">
        <f aca="true" t="shared" si="72" ref="CW47:DB47">(CW20/CW22)*100</f>
        <v>2.814596144574237</v>
      </c>
      <c r="CX47" s="14">
        <f t="shared" si="72"/>
        <v>2.669902912621359</v>
      </c>
      <c r="CY47" s="14">
        <f t="shared" si="72"/>
        <v>4.707964601769912</v>
      </c>
      <c r="CZ47" s="14">
        <f t="shared" si="72"/>
        <v>7.095793208312215</v>
      </c>
      <c r="DA47" s="14">
        <f t="shared" si="72"/>
        <v>3.8581589315867575</v>
      </c>
      <c r="DB47" s="14">
        <f t="shared" si="72"/>
        <v>2.894264987948701</v>
      </c>
      <c r="GK47" s="168" t="s">
        <v>210</v>
      </c>
      <c r="GL47" s="9"/>
      <c r="GM47" s="9"/>
      <c r="GR47" s="9"/>
      <c r="GS47" s="10" t="s">
        <v>31</v>
      </c>
    </row>
    <row r="48" spans="1:201" ht="15">
      <c r="A48" s="78" t="s">
        <v>17</v>
      </c>
      <c r="B48" s="96">
        <f>('Economic Activity (1)'!B21/'Economic Activity (1)'!B22)*100</f>
        <v>2.418822839551418</v>
      </c>
      <c r="C48" s="96">
        <f>('Economic Activity (1)'!C21/'Economic Activity (1)'!C22)*100</f>
        <v>4.037005887300253</v>
      </c>
      <c r="D48" s="96">
        <f>('Economic Activity (1)'!D21/'Economic Activity (1)'!D22)*100</f>
        <v>3.5220125786163523</v>
      </c>
      <c r="E48" s="96">
        <f>('Economic Activity (1)'!E21/'Economic Activity (1)'!E22)*100</f>
        <v>3.8997214484679668</v>
      </c>
      <c r="F48" s="96">
        <f>('Economic Activity (1)'!F21/'Economic Activity (1)'!F22)*100</f>
        <v>6.8959351531767785</v>
      </c>
      <c r="G48" s="96">
        <f>('Economic Activity (1)'!G21/'Economic Activity (1)'!G22)*100</f>
        <v>3.8834951456310676</v>
      </c>
      <c r="H48" s="96">
        <f>('Economic Activity (1)'!H21/'Economic Activity (1)'!H22)*100</f>
        <v>3.391232423490488</v>
      </c>
      <c r="I48" s="96">
        <f>('Economic Activity (1)'!I21/'Economic Activity (1)'!I22)*100</f>
        <v>1.9780433034847937</v>
      </c>
      <c r="J48" s="97">
        <f>('Economic Activity (1)'!J21/'Economic Activity (1)'!J22)*100</f>
        <v>3.3264355923435076</v>
      </c>
      <c r="K48" s="92">
        <f>('Economic Activity (1)'!K21/'Economic Activity (1)'!K22)*100</f>
        <v>2.7126165577427157</v>
      </c>
      <c r="AL48" s="111" t="s">
        <v>17</v>
      </c>
      <c r="AM48" s="118">
        <f t="shared" si="23"/>
        <v>72.30702764976958</v>
      </c>
      <c r="AN48" s="118">
        <f t="shared" si="24"/>
        <v>19.87327188940092</v>
      </c>
      <c r="AO48" s="118">
        <f t="shared" si="25"/>
        <v>7.819700460829493</v>
      </c>
      <c r="AP48" s="170">
        <f t="shared" si="26"/>
        <v>100</v>
      </c>
      <c r="BQ48" s="111" t="s">
        <v>17</v>
      </c>
      <c r="BR48" s="118">
        <f t="shared" si="27"/>
        <v>14.703341013824886</v>
      </c>
      <c r="BS48" s="118">
        <f t="shared" si="28"/>
        <v>55.35714285714286</v>
      </c>
      <c r="BT48" s="118">
        <f t="shared" si="29"/>
        <v>29.939516129032256</v>
      </c>
      <c r="BU48" s="170">
        <f t="shared" si="30"/>
        <v>100</v>
      </c>
      <c r="CV48" s="111" t="s">
        <v>17</v>
      </c>
      <c r="CW48" s="14">
        <f aca="true" t="shared" si="73" ref="CW48:DB48">(CW21/CW22)*100</f>
        <v>2.6708000981196554</v>
      </c>
      <c r="CX48" s="14">
        <f t="shared" si="73"/>
        <v>2.5524585029752584</v>
      </c>
      <c r="CY48" s="14">
        <f t="shared" si="73"/>
        <v>4.31858407079646</v>
      </c>
      <c r="CZ48" s="14">
        <f t="shared" si="73"/>
        <v>4.586923466801824</v>
      </c>
      <c r="DA48" s="14">
        <f t="shared" si="73"/>
        <v>3.2185437240955843</v>
      </c>
      <c r="DB48" s="14">
        <f t="shared" si="73"/>
        <v>2.7126165577427157</v>
      </c>
      <c r="GK48" s="57"/>
      <c r="GL48" s="166"/>
      <c r="GM48" s="9"/>
      <c r="GN48" s="9"/>
      <c r="GS48" s="10" t="s">
        <v>32</v>
      </c>
    </row>
    <row r="49" spans="1:194" ht="15">
      <c r="A49" s="43" t="s">
        <v>36</v>
      </c>
      <c r="B49" s="98">
        <f aca="true" t="shared" si="74" ref="B49:K49">B34+B35+B37+B38+B39+B41+B42+B44+B45+B46+B47+B48</f>
        <v>100.00000000000001</v>
      </c>
      <c r="C49" s="98">
        <f t="shared" si="74"/>
        <v>100.00000000000003</v>
      </c>
      <c r="D49" s="98">
        <f t="shared" si="74"/>
        <v>100</v>
      </c>
      <c r="E49" s="98">
        <f t="shared" si="74"/>
        <v>100.00000000000001</v>
      </c>
      <c r="F49" s="98">
        <f t="shared" si="74"/>
        <v>100</v>
      </c>
      <c r="G49" s="98">
        <f t="shared" si="74"/>
        <v>100.00000000000001</v>
      </c>
      <c r="H49" s="98">
        <f t="shared" si="74"/>
        <v>100.00000000000001</v>
      </c>
      <c r="I49" s="98">
        <f t="shared" si="74"/>
        <v>99.99999999999999</v>
      </c>
      <c r="J49" s="98">
        <f t="shared" si="74"/>
        <v>100</v>
      </c>
      <c r="K49" s="98">
        <f t="shared" si="74"/>
        <v>100</v>
      </c>
      <c r="AL49" s="112" t="s">
        <v>36</v>
      </c>
      <c r="AM49" s="118">
        <f t="shared" si="23"/>
        <v>85.40601353964428</v>
      </c>
      <c r="AN49" s="118">
        <f t="shared" si="24"/>
        <v>10.21411076257183</v>
      </c>
      <c r="AO49" s="118">
        <f t="shared" si="25"/>
        <v>4.3798756977838895</v>
      </c>
      <c r="AP49" s="170">
        <f t="shared" si="26"/>
        <v>100</v>
      </c>
      <c r="BQ49" s="112" t="s">
        <v>36</v>
      </c>
      <c r="BR49" s="118">
        <f t="shared" si="27"/>
        <v>13.22752149506424</v>
      </c>
      <c r="BS49" s="118">
        <f t="shared" si="28"/>
        <v>62.15892089113204</v>
      </c>
      <c r="BT49" s="118">
        <f t="shared" si="29"/>
        <v>24.613557613803717</v>
      </c>
      <c r="BU49" s="170">
        <f t="shared" si="30"/>
        <v>100</v>
      </c>
      <c r="CV49" s="112" t="s">
        <v>36</v>
      </c>
      <c r="CW49" s="131">
        <f aca="true" t="shared" si="75" ref="CW49:DB49">CW34+CW35+CW37+CW38+CW39+CW41+CW42+CW44+CW45+CW46+CW47+CW48</f>
        <v>99.99999999999999</v>
      </c>
      <c r="CX49" s="131">
        <f t="shared" si="75"/>
        <v>100.00000000000001</v>
      </c>
      <c r="CY49" s="131">
        <f t="shared" si="75"/>
        <v>100</v>
      </c>
      <c r="CZ49" s="131">
        <f t="shared" si="75"/>
        <v>99.99999999999999</v>
      </c>
      <c r="DA49" s="131">
        <f t="shared" si="75"/>
        <v>99.99999999999999</v>
      </c>
      <c r="DB49" s="131">
        <f t="shared" si="75"/>
        <v>100</v>
      </c>
      <c r="GL49" s="156"/>
    </row>
    <row r="50" spans="1:106" ht="15">
      <c r="A50" s="81" t="s">
        <v>33</v>
      </c>
      <c r="B50" s="57"/>
      <c r="C50" s="57"/>
      <c r="D50" s="57"/>
      <c r="E50" s="57"/>
      <c r="F50" s="57"/>
      <c r="G50" s="57"/>
      <c r="H50" s="57"/>
      <c r="I50" s="57"/>
      <c r="J50" s="57"/>
      <c r="K50" s="10" t="s">
        <v>31</v>
      </c>
      <c r="AL50" s="34" t="s">
        <v>144</v>
      </c>
      <c r="AM50" s="9"/>
      <c r="AN50" s="9"/>
      <c r="AO50" s="9"/>
      <c r="AP50" s="10" t="s">
        <v>31</v>
      </c>
      <c r="BQ50" s="34" t="s">
        <v>47</v>
      </c>
      <c r="BR50" s="9"/>
      <c r="BS50" s="9"/>
      <c r="BT50" s="9"/>
      <c r="BU50" s="10" t="s">
        <v>31</v>
      </c>
      <c r="CV50" s="34" t="s">
        <v>145</v>
      </c>
      <c r="CW50" s="9"/>
      <c r="CX50" s="9"/>
      <c r="CY50" s="99"/>
      <c r="CZ50" s="99"/>
      <c r="DA50" s="9"/>
      <c r="DB50" s="10" t="s">
        <v>31</v>
      </c>
    </row>
    <row r="51" spans="1:106" ht="15">
      <c r="A51" s="57"/>
      <c r="B51" s="169"/>
      <c r="C51" s="57"/>
      <c r="D51" s="57"/>
      <c r="E51" s="57"/>
      <c r="F51" s="57"/>
      <c r="G51" s="57"/>
      <c r="H51" s="57"/>
      <c r="I51" s="57"/>
      <c r="J51" s="57"/>
      <c r="K51" s="10" t="s">
        <v>32</v>
      </c>
      <c r="AL51" s="57"/>
      <c r="AM51" s="9"/>
      <c r="AN51" s="9"/>
      <c r="AO51" s="9"/>
      <c r="AP51" s="10" t="s">
        <v>32</v>
      </c>
      <c r="BQ51" s="57"/>
      <c r="BR51" s="9"/>
      <c r="BS51" s="9"/>
      <c r="BT51" s="9"/>
      <c r="BU51" s="10" t="s">
        <v>32</v>
      </c>
      <c r="CV51" s="57"/>
      <c r="CW51" s="9"/>
      <c r="CX51" s="9"/>
      <c r="CY51" s="99"/>
      <c r="CZ51" s="99"/>
      <c r="DA51" s="9"/>
      <c r="DB51" s="10" t="s">
        <v>32</v>
      </c>
    </row>
    <row r="69" spans="145:166" ht="12.75">
      <c r="EO69" s="150"/>
      <c r="EP69" s="150"/>
      <c r="EQ69" s="210"/>
      <c r="ER69" s="210"/>
      <c r="ES69" s="212"/>
      <c r="ET69" s="213"/>
      <c r="EU69" s="212"/>
      <c r="EV69" s="212"/>
      <c r="EW69" s="212"/>
      <c r="EX69" s="212"/>
      <c r="EY69" s="212"/>
      <c r="EZ69" s="212"/>
      <c r="FA69" s="212"/>
      <c r="FB69" s="212"/>
      <c r="FC69" s="212"/>
      <c r="FD69" s="212"/>
      <c r="FE69" s="212"/>
      <c r="FF69" s="210"/>
      <c r="FG69" s="212"/>
      <c r="FH69" s="212"/>
      <c r="FI69" s="210"/>
      <c r="FJ69" s="212"/>
    </row>
    <row r="70" spans="145:166" ht="12.75">
      <c r="EO70" s="28"/>
      <c r="EP70" s="28"/>
      <c r="EQ70" s="211"/>
      <c r="ER70" s="211"/>
      <c r="ES70" s="211"/>
      <c r="ET70" s="211"/>
      <c r="EU70" s="211"/>
      <c r="EV70" s="211"/>
      <c r="EW70" s="211"/>
      <c r="EX70" s="211"/>
      <c r="EY70" s="211"/>
      <c r="EZ70" s="211"/>
      <c r="FA70" s="211"/>
      <c r="FB70" s="211"/>
      <c r="FC70" s="211"/>
      <c r="FD70" s="211"/>
      <c r="FE70" s="211"/>
      <c r="FF70" s="211"/>
      <c r="FG70" s="211"/>
      <c r="FH70" s="211"/>
      <c r="FI70" s="211"/>
      <c r="FJ70" s="211"/>
    </row>
    <row r="71" spans="145:166" ht="12.75">
      <c r="EO71" s="28"/>
      <c r="EP71" s="28"/>
      <c r="EQ71" s="211"/>
      <c r="ER71" s="211"/>
      <c r="ES71" s="211"/>
      <c r="ET71" s="211"/>
      <c r="EU71" s="211"/>
      <c r="EV71" s="211"/>
      <c r="EW71" s="211"/>
      <c r="EX71" s="211"/>
      <c r="EY71" s="211"/>
      <c r="EZ71" s="211"/>
      <c r="FA71" s="211"/>
      <c r="FB71" s="211"/>
      <c r="FC71" s="211"/>
      <c r="FD71" s="211"/>
      <c r="FE71" s="211"/>
      <c r="FF71" s="211"/>
      <c r="FG71" s="211"/>
      <c r="FH71" s="211"/>
      <c r="FI71" s="211"/>
      <c r="FJ71" s="211"/>
    </row>
    <row r="72" spans="145:166" ht="15">
      <c r="EO72" s="212"/>
      <c r="EP72" s="6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</row>
    <row r="73" spans="145:166" ht="15">
      <c r="EO73" s="211"/>
      <c r="EP73" s="6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</row>
    <row r="74" spans="145:166" ht="15">
      <c r="EO74" s="211"/>
      <c r="EP74" s="6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</row>
    <row r="75" spans="145:166" ht="15">
      <c r="EO75" s="211"/>
      <c r="EP75" s="6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</row>
    <row r="76" spans="145:166" ht="15">
      <c r="EO76" s="211"/>
      <c r="EP76" s="20"/>
      <c r="EQ76" s="146"/>
      <c r="ER76" s="146"/>
      <c r="ES76" s="146"/>
      <c r="ET76" s="146"/>
      <c r="EU76" s="146"/>
      <c r="EV76" s="146"/>
      <c r="EW76" s="146"/>
      <c r="EX76" s="146"/>
      <c r="EY76" s="146"/>
      <c r="EZ76" s="146"/>
      <c r="FA76" s="146"/>
      <c r="FB76" s="146"/>
      <c r="FC76" s="146"/>
      <c r="FD76" s="146"/>
      <c r="FE76" s="146"/>
      <c r="FF76" s="146"/>
      <c r="FG76" s="146"/>
      <c r="FH76" s="146"/>
      <c r="FI76" s="146"/>
      <c r="FJ76" s="146"/>
    </row>
    <row r="77" spans="145:166" ht="15">
      <c r="EO77" s="212"/>
      <c r="EP77" s="6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</row>
    <row r="78" spans="145:166" ht="15">
      <c r="EO78" s="211"/>
      <c r="EP78" s="6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</row>
    <row r="79" spans="145:166" ht="15">
      <c r="EO79" s="211"/>
      <c r="EP79" s="6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</row>
    <row r="80" spans="145:166" ht="15">
      <c r="EO80" s="211"/>
      <c r="EP80" s="6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</row>
    <row r="81" spans="145:166" ht="15">
      <c r="EO81" s="211"/>
      <c r="EP81" s="6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</row>
    <row r="82" spans="145:202" ht="15">
      <c r="EO82" s="211"/>
      <c r="EP82" s="20"/>
      <c r="EQ82" s="146"/>
      <c r="ER82" s="146"/>
      <c r="ES82" s="146"/>
      <c r="ET82" s="146"/>
      <c r="EU82" s="146"/>
      <c r="EV82" s="146"/>
      <c r="EW82" s="146"/>
      <c r="EX82" s="146"/>
      <c r="EY82" s="146"/>
      <c r="EZ82" s="146"/>
      <c r="FA82" s="146"/>
      <c r="FB82" s="146"/>
      <c r="FC82" s="146"/>
      <c r="FD82" s="146"/>
      <c r="FE82" s="146"/>
      <c r="FF82" s="146"/>
      <c r="FG82" s="146"/>
      <c r="FH82" s="146"/>
      <c r="FI82" s="146"/>
      <c r="FJ82" s="146"/>
      <c r="GM82" s="222"/>
      <c r="GN82" s="223"/>
      <c r="GO82" s="223"/>
      <c r="GP82" s="223"/>
      <c r="GQ82" s="223"/>
      <c r="GR82" s="223"/>
      <c r="GS82" s="223"/>
      <c r="GT82" s="223"/>
    </row>
    <row r="83" spans="145:166" ht="15">
      <c r="EO83" s="207"/>
      <c r="EP83" s="207"/>
      <c r="EQ83" s="147"/>
      <c r="ER83" s="147"/>
      <c r="ES83" s="147"/>
      <c r="ET83" s="147"/>
      <c r="EU83" s="147"/>
      <c r="EV83" s="147"/>
      <c r="EW83" s="147"/>
      <c r="EX83" s="147"/>
      <c r="EY83" s="147"/>
      <c r="EZ83" s="147"/>
      <c r="FA83" s="147"/>
      <c r="FB83" s="147"/>
      <c r="FC83" s="147"/>
      <c r="FD83" s="147"/>
      <c r="FE83" s="147"/>
      <c r="FF83" s="147"/>
      <c r="FG83" s="147"/>
      <c r="FH83" s="147"/>
      <c r="FI83" s="147"/>
      <c r="FJ83" s="147"/>
    </row>
    <row r="84" spans="145:166" ht="15">
      <c r="EO84" s="14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149"/>
      <c r="FJ84" s="10"/>
    </row>
    <row r="85" spans="145:166" ht="15"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149"/>
      <c r="FJ85" s="10"/>
    </row>
    <row r="90" ht="15">
      <c r="A90" s="4"/>
    </row>
  </sheetData>
  <sheetProtection/>
  <mergeCells count="107">
    <mergeCell ref="GV2:HB2"/>
    <mergeCell ref="HA3:HA4"/>
    <mergeCell ref="GV3:GV4"/>
    <mergeCell ref="GW3:GW4"/>
    <mergeCell ref="GX3:GX4"/>
    <mergeCell ref="HB3:HB4"/>
    <mergeCell ref="GY3:GY4"/>
    <mergeCell ref="GZ3:GZ4"/>
    <mergeCell ref="GN29:GN30"/>
    <mergeCell ref="GR29:GR30"/>
    <mergeCell ref="GO29:GO30"/>
    <mergeCell ref="GP29:GP30"/>
    <mergeCell ref="HC3:HC4"/>
    <mergeCell ref="GS29:GS30"/>
    <mergeCell ref="GN3:GN4"/>
    <mergeCell ref="GR3:GR4"/>
    <mergeCell ref="GO3:GO4"/>
    <mergeCell ref="GP3:GP4"/>
    <mergeCell ref="GM82:GT82"/>
    <mergeCell ref="GS3:GS4"/>
    <mergeCell ref="GL28:GR28"/>
    <mergeCell ref="GQ29:GQ30"/>
    <mergeCell ref="GL29:GL30"/>
    <mergeCell ref="GM29:GM30"/>
    <mergeCell ref="BR29:BT29"/>
    <mergeCell ref="BR2:BT2"/>
    <mergeCell ref="GQ3:GQ4"/>
    <mergeCell ref="GL3:GL4"/>
    <mergeCell ref="GM3:GM4"/>
    <mergeCell ref="GL2:GR2"/>
    <mergeCell ref="FJ28:FJ30"/>
    <mergeCell ref="EZ28:EZ30"/>
    <mergeCell ref="FA28:FA30"/>
    <mergeCell ref="FB28:FB30"/>
    <mergeCell ref="EO31:EO35"/>
    <mergeCell ref="EO36:EO41"/>
    <mergeCell ref="EX28:EX30"/>
    <mergeCell ref="EY28:EY30"/>
    <mergeCell ref="EQ28:EQ30"/>
    <mergeCell ref="ER28:ER30"/>
    <mergeCell ref="ES28:ES30"/>
    <mergeCell ref="EW28:EW30"/>
    <mergeCell ref="FJ69:FJ71"/>
    <mergeCell ref="EQ3:EQ5"/>
    <mergeCell ref="EZ3:EZ5"/>
    <mergeCell ref="FA3:FA5"/>
    <mergeCell ref="FB3:FB5"/>
    <mergeCell ref="FC3:FC5"/>
    <mergeCell ref="ET28:ET30"/>
    <mergeCell ref="EU28:EU30"/>
    <mergeCell ref="EV28:EV30"/>
    <mergeCell ref="FG69:FG71"/>
    <mergeCell ref="EX69:EX71"/>
    <mergeCell ref="EY69:EY71"/>
    <mergeCell ref="EZ69:EZ71"/>
    <mergeCell ref="FA69:FA71"/>
    <mergeCell ref="EO42:EP42"/>
    <mergeCell ref="EU69:EU71"/>
    <mergeCell ref="EV69:EV71"/>
    <mergeCell ref="EW69:EW71"/>
    <mergeCell ref="FH69:FH71"/>
    <mergeCell ref="FI69:FI71"/>
    <mergeCell ref="FB69:FB71"/>
    <mergeCell ref="FC69:FC71"/>
    <mergeCell ref="FD69:FD71"/>
    <mergeCell ref="FE69:FE71"/>
    <mergeCell ref="FF69:FF71"/>
    <mergeCell ref="FI28:FI30"/>
    <mergeCell ref="FD3:FD5"/>
    <mergeCell ref="FE3:FE5"/>
    <mergeCell ref="EO83:EP83"/>
    <mergeCell ref="EQ69:EQ71"/>
    <mergeCell ref="ER69:ER71"/>
    <mergeCell ref="ES69:ES71"/>
    <mergeCell ref="EO72:EO76"/>
    <mergeCell ref="EO77:EO82"/>
    <mergeCell ref="ET69:ET71"/>
    <mergeCell ref="EY3:EY5"/>
    <mergeCell ref="FC28:FC30"/>
    <mergeCell ref="FH3:FH5"/>
    <mergeCell ref="FG3:FG5"/>
    <mergeCell ref="FI3:FI5"/>
    <mergeCell ref="FD28:FD30"/>
    <mergeCell ref="FE28:FE30"/>
    <mergeCell ref="FF28:FF30"/>
    <mergeCell ref="FG28:FG30"/>
    <mergeCell ref="FH28:FH30"/>
    <mergeCell ref="HZ34:IA34"/>
    <mergeCell ref="ER3:ER5"/>
    <mergeCell ref="ES3:ES5"/>
    <mergeCell ref="ET3:ET5"/>
    <mergeCell ref="EU3:EU5"/>
    <mergeCell ref="EV3:EV5"/>
    <mergeCell ref="HZ19:IA19"/>
    <mergeCell ref="HZ21:HZ25"/>
    <mergeCell ref="EW3:EW5"/>
    <mergeCell ref="HZ26:HZ31"/>
    <mergeCell ref="FJ3:FJ5"/>
    <mergeCell ref="AM29:AO29"/>
    <mergeCell ref="AM2:AO2"/>
    <mergeCell ref="EO2:EP2"/>
    <mergeCell ref="EO17:EP17"/>
    <mergeCell ref="EO6:EO10"/>
    <mergeCell ref="EO11:EO16"/>
    <mergeCell ref="EO27:EP27"/>
    <mergeCell ref="FF3:FF5"/>
    <mergeCell ref="EX3:EX5"/>
  </mergeCells>
  <printOptions/>
  <pageMargins left="0.25" right="0.25" top="0.25" bottom="0.41" header="0.25" footer="0.25"/>
  <pageSetup horizontalDpi="300" verticalDpi="300" orientation="landscape" paperSize="9" scale="64" r:id="rId6"/>
  <headerFooter alignWithMargins="0">
    <oddFooter>&amp;L2011 Census Detailed Characteristics - &amp;A &amp;R&amp;P</oddFooter>
  </headerFooter>
  <rowBreaks count="1" manualBreakCount="1">
    <brk id="69" max="10" man="1"/>
  </rowBreaks>
  <colBreaks count="1" manualBreakCount="1">
    <brk id="11" max="58" man="1"/>
  </colBreaks>
  <drawing r:id="rId5"/>
  <tableParts>
    <tablePart r:id="rId4"/>
    <tablePart r:id="rId2"/>
    <tablePart r:id="rId3"/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GA153"/>
  <sheetViews>
    <sheetView tabSelected="1" zoomScalePageLayoutView="0" workbookViewId="0" topLeftCell="BS1">
      <selection activeCell="CN63" sqref="CN63"/>
    </sheetView>
  </sheetViews>
  <sheetFormatPr defaultColWidth="9.140625" defaultRowHeight="12.75"/>
  <cols>
    <col min="1" max="1" width="15.28125" style="0" customWidth="1"/>
    <col min="2" max="2" width="26.421875" style="0" customWidth="1"/>
    <col min="3" max="3" width="9.57421875" style="0" customWidth="1"/>
    <col min="4" max="4" width="7.28125" style="0" customWidth="1"/>
    <col min="5" max="5" width="7.8515625" style="0" customWidth="1"/>
    <col min="6" max="6" width="6.28125" style="0" customWidth="1"/>
    <col min="8" max="8" width="9.57421875" style="0" customWidth="1"/>
    <col min="9" max="9" width="7.28125" style="0" customWidth="1"/>
    <col min="10" max="10" width="7.57421875" style="0" customWidth="1"/>
    <col min="12" max="12" width="9.00390625" style="0" customWidth="1"/>
    <col min="13" max="13" width="7.7109375" style="0" customWidth="1"/>
    <col min="14" max="14" width="13.421875" style="0" customWidth="1"/>
    <col min="15" max="15" width="11.140625" style="0" customWidth="1"/>
    <col min="16" max="16" width="17.57421875" style="0" customWidth="1"/>
    <col min="17" max="17" width="8.8515625" style="0" customWidth="1"/>
    <col min="18" max="18" width="7.8515625" style="0" customWidth="1"/>
    <col min="19" max="19" width="5.8515625" style="0" customWidth="1"/>
    <col min="20" max="20" width="7.57421875" style="0" customWidth="1"/>
    <col min="21" max="21" width="13.28125" style="0" customWidth="1"/>
    <col min="22" max="22" width="7.8515625" style="0" customWidth="1"/>
    <col min="23" max="23" width="2.8515625" style="0" customWidth="1"/>
    <col min="24" max="24" width="12.8515625" style="0" customWidth="1"/>
    <col min="25" max="25" width="26.57421875" style="0" customWidth="1"/>
    <col min="26" max="26" width="11.28125" style="0" customWidth="1"/>
    <col min="27" max="27" width="11.7109375" style="0" customWidth="1"/>
    <col min="28" max="28" width="10.421875" style="0" customWidth="1"/>
    <col min="29" max="29" width="11.00390625" style="0" customWidth="1"/>
    <col min="30" max="31" width="10.57421875" style="0" customWidth="1"/>
    <col min="32" max="32" width="14.28125" style="0" customWidth="1"/>
    <col min="33" max="33" width="13.00390625" style="0" customWidth="1"/>
    <col min="34" max="34" width="11.140625" style="0" customWidth="1"/>
    <col min="35" max="35" width="10.00390625" style="0" customWidth="1"/>
    <col min="36" max="36" width="10.57421875" style="0" customWidth="1"/>
    <col min="37" max="38" width="10.140625" style="0" customWidth="1"/>
    <col min="39" max="39" width="10.7109375" style="0" customWidth="1"/>
    <col min="40" max="40" width="14.140625" style="0" customWidth="1"/>
    <col min="41" max="41" width="2.57421875" style="0" customWidth="1"/>
    <col min="42" max="42" width="12.8515625" style="0" customWidth="1"/>
    <col min="43" max="43" width="12.57421875" style="0" customWidth="1"/>
    <col min="44" max="44" width="26.7109375" style="0" customWidth="1"/>
    <col min="45" max="45" width="7.7109375" style="0" customWidth="1"/>
    <col min="46" max="46" width="5.57421875" style="0" customWidth="1"/>
    <col min="47" max="47" width="7.8515625" style="0" customWidth="1"/>
    <col min="48" max="48" width="6.57421875" style="0" customWidth="1"/>
    <col min="49" max="49" width="8.8515625" style="0" customWidth="1"/>
    <col min="50" max="50" width="7.7109375" style="0" customWidth="1"/>
    <col min="51" max="51" width="6.140625" style="0" customWidth="1"/>
    <col min="52" max="52" width="6.7109375" style="0" customWidth="1"/>
    <col min="53" max="53" width="6.57421875" style="0" customWidth="1"/>
    <col min="54" max="54" width="8.421875" style="0" customWidth="1"/>
    <col min="55" max="55" width="11.28125" style="0" customWidth="1"/>
    <col min="56" max="56" width="8.28125" style="0" customWidth="1"/>
    <col min="57" max="57" width="6.140625" style="0" customWidth="1"/>
    <col min="58" max="58" width="7.8515625" style="0" customWidth="1"/>
    <col min="59" max="59" width="9.421875" style="0" customWidth="1"/>
    <col min="60" max="60" width="5.8515625" style="0" customWidth="1"/>
    <col min="61" max="61" width="5.57421875" style="0" customWidth="1"/>
    <col min="62" max="62" width="5.8515625" style="0" customWidth="1"/>
    <col min="63" max="63" width="7.57421875" style="0" customWidth="1"/>
    <col min="64" max="64" width="13.140625" style="0" customWidth="1"/>
    <col min="65" max="65" width="6.421875" style="0" customWidth="1"/>
    <col min="66" max="66" width="11.57421875" style="0" customWidth="1"/>
    <col min="67" max="67" width="8.421875" style="0" customWidth="1"/>
    <col min="68" max="68" width="10.8515625" style="0" customWidth="1"/>
    <col min="69" max="69" width="12.421875" style="0" customWidth="1"/>
    <col min="70" max="70" width="26.00390625" style="0" customWidth="1"/>
    <col min="71" max="71" width="8.140625" style="0" customWidth="1"/>
    <col min="72" max="72" width="5.57421875" style="0" customWidth="1"/>
    <col min="73" max="73" width="8.57421875" style="0" customWidth="1"/>
    <col min="74" max="74" width="6.8515625" style="0" customWidth="1"/>
    <col min="75" max="75" width="9.00390625" style="0" customWidth="1"/>
    <col min="76" max="76" width="7.140625" style="0" customWidth="1"/>
    <col min="77" max="77" width="6.8515625" style="0" customWidth="1"/>
    <col min="78" max="78" width="6.421875" style="0" customWidth="1"/>
    <col min="79" max="79" width="8.00390625" style="0" customWidth="1"/>
    <col min="80" max="80" width="8.7109375" style="0" customWidth="1"/>
    <col min="81" max="81" width="10.57421875" style="0" customWidth="1"/>
    <col min="82" max="82" width="7.8515625" style="0" customWidth="1"/>
    <col min="83" max="83" width="5.8515625" style="0" customWidth="1"/>
    <col min="84" max="84" width="7.421875" style="0" customWidth="1"/>
    <col min="85" max="85" width="9.00390625" style="0" customWidth="1"/>
    <col min="86" max="86" width="5.8515625" style="0" customWidth="1"/>
    <col min="87" max="87" width="5.28125" style="0" customWidth="1"/>
    <col min="88" max="88" width="9.140625" style="0" customWidth="1"/>
    <col min="89" max="89" width="7.421875" style="0" customWidth="1"/>
    <col min="90" max="90" width="13.00390625" style="0" customWidth="1"/>
    <col min="91" max="91" width="6.7109375" style="0" customWidth="1"/>
    <col min="92" max="92" width="11.57421875" style="0" customWidth="1"/>
    <col min="93" max="93" width="6.7109375" style="0" customWidth="1"/>
    <col min="94" max="94" width="9.57421875" style="0" customWidth="1"/>
    <col min="95" max="95" width="67.28125" style="0" customWidth="1"/>
    <col min="96" max="96" width="26.8515625" style="0" customWidth="1"/>
    <col min="97" max="97" width="24.57421875" style="0" customWidth="1"/>
    <col min="98" max="98" width="24.00390625" style="0" customWidth="1"/>
    <col min="99" max="99" width="28.28125" style="0" customWidth="1"/>
    <col min="100" max="100" width="18.140625" style="0" customWidth="1"/>
    <col min="101" max="101" width="18.421875" style="0" customWidth="1"/>
    <col min="102" max="102" width="17.8515625" style="0" customWidth="1"/>
  </cols>
  <sheetData>
    <row r="1" spans="1:95" ht="15.75">
      <c r="A1" s="1" t="s">
        <v>84</v>
      </c>
      <c r="AQ1" s="1" t="s">
        <v>76</v>
      </c>
      <c r="BQ1" s="1" t="s">
        <v>217</v>
      </c>
      <c r="CQ1" s="1" t="s">
        <v>216</v>
      </c>
    </row>
    <row r="2" spans="1:102" ht="15" customHeight="1">
      <c r="A2" s="194" t="s">
        <v>87</v>
      </c>
      <c r="B2" s="235"/>
      <c r="C2" s="11"/>
      <c r="D2" s="11"/>
      <c r="E2" s="11"/>
      <c r="F2" s="11"/>
      <c r="G2" s="11"/>
      <c r="H2" s="11"/>
      <c r="I2" s="11"/>
      <c r="J2" s="11"/>
      <c r="K2" s="11"/>
      <c r="L2" s="11"/>
      <c r="M2" s="26" t="s">
        <v>120</v>
      </c>
      <c r="N2" s="11"/>
      <c r="O2" s="11"/>
      <c r="P2" s="11"/>
      <c r="Q2" s="11"/>
      <c r="R2" s="11"/>
      <c r="S2" s="11"/>
      <c r="T2" s="11"/>
      <c r="U2" s="11"/>
      <c r="V2" s="13"/>
      <c r="AQ2" s="194" t="s">
        <v>87</v>
      </c>
      <c r="AR2" s="235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26" t="s">
        <v>75</v>
      </c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37"/>
      <c r="BP2" s="13"/>
      <c r="BQ2" s="194" t="s">
        <v>87</v>
      </c>
      <c r="BR2" s="235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26" t="s">
        <v>75</v>
      </c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37"/>
      <c r="CP2" s="13"/>
      <c r="CQ2" s="113" t="s">
        <v>168</v>
      </c>
      <c r="CR2" s="26"/>
      <c r="CS2" s="26"/>
      <c r="CT2" s="26"/>
      <c r="CU2" s="26" t="s">
        <v>38</v>
      </c>
      <c r="CV2" s="11"/>
      <c r="CW2" s="11"/>
      <c r="CX2" s="13"/>
    </row>
    <row r="3" spans="1:102" s="22" customFormat="1" ht="15" customHeight="1">
      <c r="A3" s="140"/>
      <c r="B3" s="141"/>
      <c r="C3" s="238" t="s">
        <v>111</v>
      </c>
      <c r="D3" s="203" t="s">
        <v>99</v>
      </c>
      <c r="E3" s="239" t="s">
        <v>113</v>
      </c>
      <c r="F3" s="203" t="s">
        <v>101</v>
      </c>
      <c r="G3" s="203" t="s">
        <v>115</v>
      </c>
      <c r="H3" s="203" t="s">
        <v>116</v>
      </c>
      <c r="I3" s="203" t="s">
        <v>104</v>
      </c>
      <c r="J3" s="203" t="s">
        <v>105</v>
      </c>
      <c r="K3" s="203" t="s">
        <v>106</v>
      </c>
      <c r="L3" s="203" t="s">
        <v>114</v>
      </c>
      <c r="M3" s="203" t="s">
        <v>107</v>
      </c>
      <c r="N3" s="203" t="s">
        <v>109</v>
      </c>
      <c r="O3" s="203" t="s">
        <v>110</v>
      </c>
      <c r="P3" s="238" t="s">
        <v>80</v>
      </c>
      <c r="Q3" s="203" t="s">
        <v>121</v>
      </c>
      <c r="R3" s="238" t="s">
        <v>112</v>
      </c>
      <c r="S3" s="203" t="s">
        <v>100</v>
      </c>
      <c r="T3" s="203" t="s">
        <v>103</v>
      </c>
      <c r="U3" s="238" t="s">
        <v>108</v>
      </c>
      <c r="V3" s="188" t="s">
        <v>36</v>
      </c>
      <c r="AQ3" s="140"/>
      <c r="AR3" s="141"/>
      <c r="AS3" s="238" t="s">
        <v>170</v>
      </c>
      <c r="AT3" s="238" t="s">
        <v>123</v>
      </c>
      <c r="AU3" s="236" t="s">
        <v>124</v>
      </c>
      <c r="AV3" s="238" t="s">
        <v>125</v>
      </c>
      <c r="AW3" s="236" t="s">
        <v>127</v>
      </c>
      <c r="AX3" s="238" t="s">
        <v>128</v>
      </c>
      <c r="AY3" s="238" t="s">
        <v>129</v>
      </c>
      <c r="AZ3" s="238" t="s">
        <v>130</v>
      </c>
      <c r="BA3" s="238" t="s">
        <v>132</v>
      </c>
      <c r="BB3" s="236" t="s">
        <v>133</v>
      </c>
      <c r="BC3" s="236" t="s">
        <v>134</v>
      </c>
      <c r="BD3" s="238" t="s">
        <v>135</v>
      </c>
      <c r="BE3" s="238" t="s">
        <v>136</v>
      </c>
      <c r="BF3" s="238" t="s">
        <v>137</v>
      </c>
      <c r="BG3" s="236" t="s">
        <v>138</v>
      </c>
      <c r="BH3" s="238" t="s">
        <v>139</v>
      </c>
      <c r="BI3" s="238" t="s">
        <v>141</v>
      </c>
      <c r="BJ3" s="236" t="s">
        <v>142</v>
      </c>
      <c r="BK3" s="246" t="s">
        <v>122</v>
      </c>
      <c r="BL3" s="236" t="s">
        <v>126</v>
      </c>
      <c r="BM3" s="238" t="s">
        <v>131</v>
      </c>
      <c r="BN3" s="236" t="s">
        <v>169</v>
      </c>
      <c r="BO3" s="238" t="s">
        <v>140</v>
      </c>
      <c r="BP3" s="230" t="s">
        <v>36</v>
      </c>
      <c r="BQ3" s="140"/>
      <c r="BR3" s="141"/>
      <c r="BS3" s="238" t="s">
        <v>170</v>
      </c>
      <c r="BT3" s="238" t="s">
        <v>123</v>
      </c>
      <c r="BU3" s="236" t="s">
        <v>124</v>
      </c>
      <c r="BV3" s="238" t="s">
        <v>125</v>
      </c>
      <c r="BW3" s="236" t="s">
        <v>127</v>
      </c>
      <c r="BX3" s="238" t="s">
        <v>128</v>
      </c>
      <c r="BY3" s="238" t="s">
        <v>129</v>
      </c>
      <c r="BZ3" s="238" t="s">
        <v>130</v>
      </c>
      <c r="CA3" s="238" t="s">
        <v>132</v>
      </c>
      <c r="CB3" s="236" t="s">
        <v>133</v>
      </c>
      <c r="CC3" s="236" t="s">
        <v>134</v>
      </c>
      <c r="CD3" s="238" t="s">
        <v>135</v>
      </c>
      <c r="CE3" s="238" t="s">
        <v>136</v>
      </c>
      <c r="CF3" s="238" t="s">
        <v>137</v>
      </c>
      <c r="CG3" s="236" t="s">
        <v>138</v>
      </c>
      <c r="CH3" s="238" t="s">
        <v>139</v>
      </c>
      <c r="CI3" s="238" t="s">
        <v>141</v>
      </c>
      <c r="CJ3" s="236" t="s">
        <v>142</v>
      </c>
      <c r="CK3" s="246" t="s">
        <v>122</v>
      </c>
      <c r="CL3" s="236" t="s">
        <v>126</v>
      </c>
      <c r="CM3" s="238" t="s">
        <v>131</v>
      </c>
      <c r="CN3" s="236" t="s">
        <v>169</v>
      </c>
      <c r="CO3" s="238" t="s">
        <v>140</v>
      </c>
      <c r="CP3" s="230" t="s">
        <v>36</v>
      </c>
      <c r="CQ3" s="155"/>
      <c r="CR3" s="154" t="s">
        <v>37</v>
      </c>
      <c r="CS3" s="49" t="s">
        <v>166</v>
      </c>
      <c r="CT3" s="49" t="s">
        <v>165</v>
      </c>
      <c r="CU3" s="49" t="s">
        <v>164</v>
      </c>
      <c r="CV3" s="49" t="s">
        <v>163</v>
      </c>
      <c r="CW3" s="48" t="s">
        <v>162</v>
      </c>
      <c r="CX3" s="47" t="s">
        <v>18</v>
      </c>
    </row>
    <row r="4" spans="1:102" ht="15" customHeight="1">
      <c r="A4" s="142"/>
      <c r="B4" s="14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189"/>
      <c r="AQ4" s="142"/>
      <c r="AR4" s="143"/>
      <c r="AS4" s="241"/>
      <c r="AT4" s="237"/>
      <c r="AU4" s="240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40"/>
      <c r="BH4" s="237"/>
      <c r="BI4" s="237"/>
      <c r="BJ4" s="240"/>
      <c r="BK4" s="193"/>
      <c r="BL4" s="240"/>
      <c r="BM4" s="237"/>
      <c r="BN4" s="243"/>
      <c r="BO4" s="237"/>
      <c r="BP4" s="244"/>
      <c r="BQ4" s="142"/>
      <c r="BR4" s="143"/>
      <c r="BS4" s="241"/>
      <c r="BT4" s="237"/>
      <c r="BU4" s="240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40"/>
      <c r="CH4" s="237"/>
      <c r="CI4" s="237"/>
      <c r="CJ4" s="240"/>
      <c r="CK4" s="193"/>
      <c r="CL4" s="240"/>
      <c r="CM4" s="237"/>
      <c r="CN4" s="243"/>
      <c r="CO4" s="237"/>
      <c r="CP4" s="244"/>
      <c r="CQ4" s="46" t="s">
        <v>161</v>
      </c>
      <c r="CR4" s="173">
        <v>525</v>
      </c>
      <c r="CS4" s="55">
        <v>12196</v>
      </c>
      <c r="CT4" s="55">
        <v>11712</v>
      </c>
      <c r="CU4" s="55">
        <v>4400</v>
      </c>
      <c r="CV4" s="55">
        <v>1094</v>
      </c>
      <c r="CW4" s="55">
        <v>679</v>
      </c>
      <c r="CX4" s="54">
        <f aca="true" t="shared" si="0" ref="CX4:CX18">SUM(CR4:CW4)</f>
        <v>30606</v>
      </c>
    </row>
    <row r="5" spans="1:102" ht="15" customHeight="1">
      <c r="A5" s="144"/>
      <c r="B5" s="145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190"/>
      <c r="AQ5" s="142"/>
      <c r="AR5" s="143"/>
      <c r="AS5" s="241"/>
      <c r="AT5" s="237"/>
      <c r="AU5" s="240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40"/>
      <c r="BH5" s="237"/>
      <c r="BI5" s="237"/>
      <c r="BJ5" s="240"/>
      <c r="BK5" s="193"/>
      <c r="BL5" s="240"/>
      <c r="BM5" s="237"/>
      <c r="BN5" s="243"/>
      <c r="BO5" s="237"/>
      <c r="BP5" s="244"/>
      <c r="BQ5" s="142"/>
      <c r="BR5" s="143"/>
      <c r="BS5" s="241"/>
      <c r="BT5" s="237"/>
      <c r="BU5" s="240"/>
      <c r="BV5" s="237"/>
      <c r="BW5" s="237"/>
      <c r="BX5" s="237"/>
      <c r="BY5" s="237"/>
      <c r="BZ5" s="237"/>
      <c r="CA5" s="237"/>
      <c r="CB5" s="237"/>
      <c r="CC5" s="237"/>
      <c r="CD5" s="237"/>
      <c r="CE5" s="237"/>
      <c r="CF5" s="237"/>
      <c r="CG5" s="240"/>
      <c r="CH5" s="237"/>
      <c r="CI5" s="237"/>
      <c r="CJ5" s="240"/>
      <c r="CK5" s="193"/>
      <c r="CL5" s="240"/>
      <c r="CM5" s="237"/>
      <c r="CN5" s="243"/>
      <c r="CO5" s="237"/>
      <c r="CP5" s="244"/>
      <c r="CQ5" s="44" t="s">
        <v>160</v>
      </c>
      <c r="CR5" s="174">
        <v>49</v>
      </c>
      <c r="CS5" s="8">
        <v>2052</v>
      </c>
      <c r="CT5" s="8">
        <v>2797</v>
      </c>
      <c r="CU5" s="8">
        <v>1077</v>
      </c>
      <c r="CV5" s="8">
        <v>248</v>
      </c>
      <c r="CW5" s="8">
        <v>148</v>
      </c>
      <c r="CX5" s="51">
        <f t="shared" si="0"/>
        <v>6371</v>
      </c>
    </row>
    <row r="6" spans="1:102" ht="15" customHeight="1">
      <c r="A6" s="198" t="s">
        <v>89</v>
      </c>
      <c r="B6" s="23" t="s">
        <v>90</v>
      </c>
      <c r="C6" s="8">
        <v>105274</v>
      </c>
      <c r="D6" s="8">
        <v>3671</v>
      </c>
      <c r="E6" s="8">
        <v>16849</v>
      </c>
      <c r="F6" s="8">
        <v>149</v>
      </c>
      <c r="G6" s="8">
        <v>651</v>
      </c>
      <c r="H6" s="8">
        <v>2592</v>
      </c>
      <c r="I6" s="8">
        <v>156</v>
      </c>
      <c r="J6" s="8">
        <v>614</v>
      </c>
      <c r="K6" s="8">
        <v>1413</v>
      </c>
      <c r="L6" s="8">
        <v>1125</v>
      </c>
      <c r="M6" s="8">
        <v>17</v>
      </c>
      <c r="N6" s="8">
        <v>2171</v>
      </c>
      <c r="O6" s="8">
        <v>1095</v>
      </c>
      <c r="P6" s="8">
        <v>5129</v>
      </c>
      <c r="Q6" s="8">
        <v>2587</v>
      </c>
      <c r="R6" s="8">
        <v>125794</v>
      </c>
      <c r="S6" s="8">
        <v>3392</v>
      </c>
      <c r="T6" s="8">
        <v>3325</v>
      </c>
      <c r="U6" s="8">
        <v>3266</v>
      </c>
      <c r="V6" s="24">
        <f aca="true" t="shared" si="1" ref="V6:V16">C6+D6+E6+F6+G6+H6+I6+J6+K6+L6+M6+N6+O6+P6+Q6</f>
        <v>143493</v>
      </c>
      <c r="AQ6" s="144"/>
      <c r="AR6" s="145"/>
      <c r="AS6" s="241"/>
      <c r="AT6" s="237"/>
      <c r="AU6" s="240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40"/>
      <c r="BH6" s="237"/>
      <c r="BI6" s="237"/>
      <c r="BJ6" s="240"/>
      <c r="BK6" s="193"/>
      <c r="BL6" s="240"/>
      <c r="BM6" s="237"/>
      <c r="BN6" s="243"/>
      <c r="BO6" s="237"/>
      <c r="BP6" s="245"/>
      <c r="BQ6" s="144"/>
      <c r="BR6" s="145"/>
      <c r="BS6" s="241"/>
      <c r="BT6" s="237"/>
      <c r="BU6" s="240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40"/>
      <c r="CH6" s="237"/>
      <c r="CI6" s="237"/>
      <c r="CJ6" s="240"/>
      <c r="CK6" s="193"/>
      <c r="CL6" s="240"/>
      <c r="CM6" s="237"/>
      <c r="CN6" s="243"/>
      <c r="CO6" s="237"/>
      <c r="CP6" s="245"/>
      <c r="CQ6" s="44" t="s">
        <v>159</v>
      </c>
      <c r="CR6" s="174">
        <v>476</v>
      </c>
      <c r="CS6" s="8">
        <v>10144</v>
      </c>
      <c r="CT6" s="8">
        <v>8915</v>
      </c>
      <c r="CU6" s="8">
        <v>3323</v>
      </c>
      <c r="CV6" s="8">
        <v>846</v>
      </c>
      <c r="CW6" s="8">
        <v>531</v>
      </c>
      <c r="CX6" s="51">
        <f t="shared" si="0"/>
        <v>24235</v>
      </c>
    </row>
    <row r="7" spans="1:102" ht="15">
      <c r="A7" s="189"/>
      <c r="B7" s="17" t="s">
        <v>91</v>
      </c>
      <c r="C7" s="8">
        <v>21625</v>
      </c>
      <c r="D7" s="8">
        <v>692</v>
      </c>
      <c r="E7" s="8">
        <v>4625</v>
      </c>
      <c r="F7" s="8">
        <v>17</v>
      </c>
      <c r="G7" s="8">
        <v>109</v>
      </c>
      <c r="H7" s="8">
        <v>342</v>
      </c>
      <c r="I7" s="8">
        <v>31</v>
      </c>
      <c r="J7" s="8">
        <v>120</v>
      </c>
      <c r="K7" s="8">
        <v>216</v>
      </c>
      <c r="L7" s="8">
        <v>125</v>
      </c>
      <c r="M7" s="8">
        <v>3</v>
      </c>
      <c r="N7" s="8">
        <v>359</v>
      </c>
      <c r="O7" s="8">
        <v>179</v>
      </c>
      <c r="P7" s="8">
        <v>858</v>
      </c>
      <c r="Q7" s="8">
        <v>522</v>
      </c>
      <c r="R7" s="8">
        <v>26942</v>
      </c>
      <c r="S7" s="8">
        <v>468</v>
      </c>
      <c r="T7" s="8">
        <v>495</v>
      </c>
      <c r="U7" s="8">
        <v>538</v>
      </c>
      <c r="V7" s="24">
        <f t="shared" si="1"/>
        <v>29823</v>
      </c>
      <c r="AQ7" s="253" t="s">
        <v>89</v>
      </c>
      <c r="AR7" s="23" t="s">
        <v>90</v>
      </c>
      <c r="AS7" s="8">
        <v>82894</v>
      </c>
      <c r="AT7" s="8">
        <v>3956</v>
      </c>
      <c r="AU7" s="8">
        <v>55</v>
      </c>
      <c r="AV7" s="8">
        <v>26962</v>
      </c>
      <c r="AW7" s="8">
        <v>1092</v>
      </c>
      <c r="AX7" s="8">
        <v>551</v>
      </c>
      <c r="AY7" s="8">
        <v>1362</v>
      </c>
      <c r="AZ7" s="8">
        <v>1657</v>
      </c>
      <c r="BA7" s="8">
        <v>3916</v>
      </c>
      <c r="BB7" s="8">
        <v>2074</v>
      </c>
      <c r="BC7" s="8">
        <v>393</v>
      </c>
      <c r="BD7" s="8">
        <v>1831</v>
      </c>
      <c r="BE7" s="8">
        <v>3971</v>
      </c>
      <c r="BF7" s="8">
        <v>4529</v>
      </c>
      <c r="BG7" s="8">
        <v>4409</v>
      </c>
      <c r="BH7" s="8">
        <v>1460</v>
      </c>
      <c r="BI7" s="8">
        <v>693</v>
      </c>
      <c r="BJ7" s="8">
        <v>1688</v>
      </c>
      <c r="BK7" s="8">
        <v>113867</v>
      </c>
      <c r="BL7" s="8">
        <v>4662</v>
      </c>
      <c r="BM7" s="8">
        <v>12185</v>
      </c>
      <c r="BN7" s="8">
        <v>10398</v>
      </c>
      <c r="BO7" s="8">
        <v>2381</v>
      </c>
      <c r="BP7" s="24">
        <f aca="true" t="shared" si="2" ref="BP7:BP17">AS7+AT7+AU7+AV7+AW7+AX7+AY7+AZ7+BA7+BB7+BC7+BD7+BE7+BF7+BG7+BH7+BI7+BJ7</f>
        <v>143493</v>
      </c>
      <c r="BQ7" s="253" t="s">
        <v>89</v>
      </c>
      <c r="BR7" s="23" t="s">
        <v>90</v>
      </c>
      <c r="BS7" s="14">
        <f>(AS7/BP7)*100</f>
        <v>57.768671642519145</v>
      </c>
      <c r="BT7" s="14">
        <f>(AT7/BP7)*100</f>
        <v>2.756928909424153</v>
      </c>
      <c r="BU7" s="14">
        <f>(AU7/BP7)*100</f>
        <v>0.038329395859031445</v>
      </c>
      <c r="BV7" s="14">
        <f>(AV7/BP7)*100</f>
        <v>18.789766748203746</v>
      </c>
      <c r="BW7" s="14">
        <f>(AW7/BP7)*100</f>
        <v>0.7610127323284063</v>
      </c>
      <c r="BX7" s="14">
        <f>(AX7/BP7)*100</f>
        <v>0.38399085669684235</v>
      </c>
      <c r="BY7" s="14">
        <f>(AY7/BP7)*100</f>
        <v>0.9491752210909242</v>
      </c>
      <c r="BZ7" s="14">
        <f>(AZ7/BP7)*100</f>
        <v>1.1547601625166386</v>
      </c>
      <c r="CA7" s="14">
        <f>(BA7/BP7)*100</f>
        <v>2.7290529851630394</v>
      </c>
      <c r="CB7" s="14">
        <f>(BB7/BP7)*100</f>
        <v>1.4453666729387498</v>
      </c>
      <c r="CC7" s="14">
        <f>(BC7/BP7)*100</f>
        <v>0.2738809558654429</v>
      </c>
      <c r="CD7" s="14">
        <f>(BD7/BP7)*100</f>
        <v>1.2760204330524834</v>
      </c>
      <c r="CE7" s="14">
        <f>(BE7/BP7)*100</f>
        <v>2.767382381022071</v>
      </c>
      <c r="CF7" s="14">
        <f>(BF7/BP7)*100</f>
        <v>3.156251524464608</v>
      </c>
      <c r="CG7" s="14">
        <f>(BG7/BP7)*100</f>
        <v>3.0726237516812667</v>
      </c>
      <c r="CH7" s="14">
        <f>(BH7/BP7)*100</f>
        <v>1.0174712355306532</v>
      </c>
      <c r="CI7" s="14">
        <f>(BI7/BP7)*100</f>
        <v>0.4829503878237963</v>
      </c>
      <c r="CJ7" s="14">
        <f>(BJ7/BP7)*100</f>
        <v>1.1763640038190015</v>
      </c>
      <c r="CK7" s="14">
        <f>(BK7/BP7)*100</f>
        <v>79.35369669600608</v>
      </c>
      <c r="CL7" s="14">
        <f>(BL7/BP7)*100</f>
        <v>3.2489389726328115</v>
      </c>
      <c r="CM7" s="14">
        <f>(BM7/BP7)*100</f>
        <v>8.491703428041786</v>
      </c>
      <c r="CN7" s="14">
        <f>(BN7/BP7)*100</f>
        <v>7.246346511676529</v>
      </c>
      <c r="CO7" s="14">
        <f>(BO7/BP7)*100</f>
        <v>1.659314391642798</v>
      </c>
      <c r="CP7" s="25">
        <f>CK7+CL7+CM7+CN7+CO7</f>
        <v>100.00000000000001</v>
      </c>
      <c r="CQ7" s="46" t="s">
        <v>158</v>
      </c>
      <c r="CR7" s="173">
        <v>1161</v>
      </c>
      <c r="CS7" s="55">
        <v>14637</v>
      </c>
      <c r="CT7" s="55">
        <v>14596</v>
      </c>
      <c r="CU7" s="55">
        <v>6836</v>
      </c>
      <c r="CV7" s="55">
        <v>2309</v>
      </c>
      <c r="CW7" s="55">
        <v>1756</v>
      </c>
      <c r="CX7" s="54">
        <f t="shared" si="0"/>
        <v>41295</v>
      </c>
    </row>
    <row r="8" spans="1:102" ht="15">
      <c r="A8" s="189"/>
      <c r="B8" s="17" t="s">
        <v>117</v>
      </c>
      <c r="C8" s="8">
        <v>4009</v>
      </c>
      <c r="D8" s="8">
        <v>104</v>
      </c>
      <c r="E8" s="8">
        <v>828</v>
      </c>
      <c r="F8" s="8">
        <v>18</v>
      </c>
      <c r="G8" s="8">
        <v>79</v>
      </c>
      <c r="H8" s="8">
        <v>101</v>
      </c>
      <c r="I8" s="8">
        <v>23</v>
      </c>
      <c r="J8" s="8">
        <v>50</v>
      </c>
      <c r="K8" s="8">
        <v>310</v>
      </c>
      <c r="L8" s="8">
        <v>153</v>
      </c>
      <c r="M8" s="8">
        <v>8</v>
      </c>
      <c r="N8" s="8">
        <v>67</v>
      </c>
      <c r="O8" s="8">
        <v>178</v>
      </c>
      <c r="P8" s="8">
        <v>58</v>
      </c>
      <c r="Q8" s="8">
        <v>137</v>
      </c>
      <c r="R8" s="8">
        <v>4941</v>
      </c>
      <c r="S8" s="8">
        <v>198</v>
      </c>
      <c r="T8" s="8">
        <v>544</v>
      </c>
      <c r="U8" s="8">
        <v>245</v>
      </c>
      <c r="V8" s="24">
        <f t="shared" si="1"/>
        <v>6123</v>
      </c>
      <c r="AQ8" s="189"/>
      <c r="AR8" s="17" t="s">
        <v>91</v>
      </c>
      <c r="AS8" s="8">
        <v>17154</v>
      </c>
      <c r="AT8" s="8">
        <v>767</v>
      </c>
      <c r="AU8" s="8">
        <v>13</v>
      </c>
      <c r="AV8" s="8">
        <v>6531</v>
      </c>
      <c r="AW8" s="8">
        <v>157</v>
      </c>
      <c r="AX8" s="8">
        <v>107</v>
      </c>
      <c r="AY8" s="8">
        <v>252</v>
      </c>
      <c r="AZ8" s="8">
        <v>281</v>
      </c>
      <c r="BA8" s="8">
        <v>765</v>
      </c>
      <c r="BB8" s="8">
        <v>832</v>
      </c>
      <c r="BC8" s="8">
        <v>93</v>
      </c>
      <c r="BD8" s="8">
        <v>321</v>
      </c>
      <c r="BE8" s="8">
        <v>660</v>
      </c>
      <c r="BF8" s="8">
        <v>626</v>
      </c>
      <c r="BG8" s="8">
        <v>543</v>
      </c>
      <c r="BH8" s="8">
        <v>230</v>
      </c>
      <c r="BI8" s="8">
        <v>163</v>
      </c>
      <c r="BJ8" s="8">
        <v>328</v>
      </c>
      <c r="BK8" s="8">
        <v>24465</v>
      </c>
      <c r="BL8" s="8">
        <v>797</v>
      </c>
      <c r="BM8" s="8">
        <v>2671</v>
      </c>
      <c r="BN8" s="8">
        <v>1399</v>
      </c>
      <c r="BO8" s="8">
        <v>491</v>
      </c>
      <c r="BP8" s="24">
        <f t="shared" si="2"/>
        <v>29823</v>
      </c>
      <c r="BQ8" s="189"/>
      <c r="BR8" s="17" t="s">
        <v>91</v>
      </c>
      <c r="BS8" s="14">
        <f aca="true" t="shared" si="3" ref="BS8:BS18">(AS8/BP8)*100</f>
        <v>57.51936424906952</v>
      </c>
      <c r="BT8" s="14">
        <f aca="true" t="shared" si="4" ref="BT8:BT18">(AT8/BP8)*100</f>
        <v>2.5718405257687023</v>
      </c>
      <c r="BU8" s="14">
        <f aca="true" t="shared" si="5" ref="BU8:BU18">(AU8/BP8)*100</f>
        <v>0.0435905173859102</v>
      </c>
      <c r="BV8" s="14">
        <f aca="true" t="shared" si="6" ref="BV8:BV18">(AV8/BP8)*100</f>
        <v>21.89920531133689</v>
      </c>
      <c r="BW8" s="14">
        <f aca="true" t="shared" si="7" ref="BW8:BW18">(AW8/BP8)*100</f>
        <v>0.5264393253529155</v>
      </c>
      <c r="BX8" s="14">
        <f aca="true" t="shared" si="8" ref="BX8:BX18">(AX8/BP8)*100</f>
        <v>0.3587834892532609</v>
      </c>
      <c r="BY8" s="14">
        <f aca="true" t="shared" si="9" ref="BY8:BY18">(AY8/BP8)*100</f>
        <v>0.8449854139422593</v>
      </c>
      <c r="BZ8" s="14">
        <f aca="true" t="shared" si="10" ref="BZ8:BZ18">(AZ8/BP8)*100</f>
        <v>0.942225798880059</v>
      </c>
      <c r="CA8" s="14">
        <f aca="true" t="shared" si="11" ref="CA8:CA18">(BA8/BP8)*100</f>
        <v>2.565134292324716</v>
      </c>
      <c r="CB8" s="14">
        <f aca="true" t="shared" si="12" ref="CB8:CB18">(BB8/BP8)*100</f>
        <v>2.789793112698253</v>
      </c>
      <c r="CC8" s="14">
        <f aca="true" t="shared" si="13" ref="CC8:CC18">(BC8/BP8)*100</f>
        <v>0.3118398551453576</v>
      </c>
      <c r="CD8" s="14">
        <f aca="true" t="shared" si="14" ref="CD8:CD18">(BD8/BP8)*100</f>
        <v>1.0763504677597826</v>
      </c>
      <c r="CE8" s="14">
        <f aca="true" t="shared" si="15" ref="CE8:CE18">(BE8/BP8)*100</f>
        <v>2.2130570365154414</v>
      </c>
      <c r="CF8" s="14">
        <f aca="true" t="shared" si="16" ref="CF8:CF18">(BF8/BP8)*100</f>
        <v>2.099051067967676</v>
      </c>
      <c r="CG8" s="14">
        <f aca="true" t="shared" si="17" ref="CG8:CG18">(BG8/BP8)*100</f>
        <v>1.8207423800422493</v>
      </c>
      <c r="CH8" s="14">
        <f aca="true" t="shared" si="18" ref="CH8:CH18">(BH8/BP8)*100</f>
        <v>0.7712168460584112</v>
      </c>
      <c r="CI8" s="14">
        <f aca="true" t="shared" si="19" ref="CI8:CI18">(BI8/BP8)*100</f>
        <v>0.5465580256848741</v>
      </c>
      <c r="CJ8" s="14">
        <f aca="true" t="shared" si="20" ref="CJ8:CJ18">(BJ8/BP8)*100</f>
        <v>1.0998222848137345</v>
      </c>
      <c r="CK8" s="14">
        <f aca="true" t="shared" si="21" ref="CK8:CK18">(BK8/BP8)*100</f>
        <v>82.03400060356101</v>
      </c>
      <c r="CL8" s="14">
        <f aca="true" t="shared" si="22" ref="CL8:CL18">(BL8/BP8)*100</f>
        <v>2.672434027428495</v>
      </c>
      <c r="CM8" s="14">
        <f aca="true" t="shared" si="23" ref="CM8:CM18">(BM8/BP8)*100</f>
        <v>8.956174764443551</v>
      </c>
      <c r="CN8" s="14">
        <f aca="true" t="shared" si="24" ref="CN8:CN18">(BN8/BP8)*100</f>
        <v>4.691010294068336</v>
      </c>
      <c r="CO8" s="14">
        <f aca="true" t="shared" si="25" ref="CO8:CO18">(BO8/BP8)*100</f>
        <v>1.6463803104986086</v>
      </c>
      <c r="CP8" s="25">
        <f aca="true" t="shared" si="26" ref="CP8:CP18">CK8+CL8+CM8+CN8+CO8</f>
        <v>100</v>
      </c>
      <c r="CQ8" s="46" t="s">
        <v>157</v>
      </c>
      <c r="CR8" s="173">
        <v>592</v>
      </c>
      <c r="CS8" s="55">
        <v>3657</v>
      </c>
      <c r="CT8" s="55">
        <v>3723</v>
      </c>
      <c r="CU8" s="55">
        <v>2733</v>
      </c>
      <c r="CV8" s="55">
        <v>1270</v>
      </c>
      <c r="CW8" s="55">
        <v>1541</v>
      </c>
      <c r="CX8" s="54">
        <f t="shared" si="0"/>
        <v>13516</v>
      </c>
    </row>
    <row r="9" spans="1:102" ht="15" customHeight="1">
      <c r="A9" s="189"/>
      <c r="B9" s="17" t="s">
        <v>92</v>
      </c>
      <c r="C9" s="8">
        <v>7594</v>
      </c>
      <c r="D9" s="8">
        <v>155</v>
      </c>
      <c r="E9" s="8">
        <v>1262</v>
      </c>
      <c r="F9" s="8">
        <v>51</v>
      </c>
      <c r="G9" s="8">
        <v>161</v>
      </c>
      <c r="H9" s="8">
        <v>148</v>
      </c>
      <c r="I9" s="8">
        <v>33</v>
      </c>
      <c r="J9" s="8">
        <v>56</v>
      </c>
      <c r="K9" s="8">
        <v>274</v>
      </c>
      <c r="L9" s="8">
        <v>71</v>
      </c>
      <c r="M9" s="8">
        <v>5</v>
      </c>
      <c r="N9" s="8">
        <v>211</v>
      </c>
      <c r="O9" s="8">
        <v>115</v>
      </c>
      <c r="P9" s="8">
        <v>142</v>
      </c>
      <c r="Q9" s="8">
        <v>963</v>
      </c>
      <c r="R9" s="8">
        <v>9011</v>
      </c>
      <c r="S9" s="8">
        <v>360</v>
      </c>
      <c r="T9" s="8">
        <v>439</v>
      </c>
      <c r="U9" s="8">
        <v>326</v>
      </c>
      <c r="V9" s="24">
        <f t="shared" si="1"/>
        <v>11241</v>
      </c>
      <c r="AQ9" s="189"/>
      <c r="AR9" s="17" t="s">
        <v>117</v>
      </c>
      <c r="AS9" s="8">
        <v>2294</v>
      </c>
      <c r="AT9" s="8">
        <v>103</v>
      </c>
      <c r="AU9" s="8">
        <v>5</v>
      </c>
      <c r="AV9" s="8">
        <v>926</v>
      </c>
      <c r="AW9" s="8">
        <v>146</v>
      </c>
      <c r="AX9" s="8">
        <v>65</v>
      </c>
      <c r="AY9" s="8">
        <v>79</v>
      </c>
      <c r="AZ9" s="8">
        <v>133</v>
      </c>
      <c r="BA9" s="8">
        <v>254</v>
      </c>
      <c r="BB9" s="8">
        <v>300</v>
      </c>
      <c r="BC9" s="8">
        <v>88</v>
      </c>
      <c r="BD9" s="8">
        <v>99</v>
      </c>
      <c r="BE9" s="8">
        <v>384</v>
      </c>
      <c r="BF9" s="8">
        <v>516</v>
      </c>
      <c r="BG9" s="8">
        <v>289</v>
      </c>
      <c r="BH9" s="8">
        <v>159</v>
      </c>
      <c r="BI9" s="8">
        <v>91</v>
      </c>
      <c r="BJ9" s="8">
        <v>192</v>
      </c>
      <c r="BK9" s="8">
        <v>3328</v>
      </c>
      <c r="BL9" s="8">
        <v>423</v>
      </c>
      <c r="BM9" s="8">
        <v>1125</v>
      </c>
      <c r="BN9" s="8">
        <v>964</v>
      </c>
      <c r="BO9" s="8">
        <v>283</v>
      </c>
      <c r="BP9" s="24">
        <f t="shared" si="2"/>
        <v>6123</v>
      </c>
      <c r="BQ9" s="189"/>
      <c r="BR9" s="17" t="s">
        <v>117</v>
      </c>
      <c r="BS9" s="14">
        <f t="shared" si="3"/>
        <v>37.46529479013556</v>
      </c>
      <c r="BT9" s="14">
        <f t="shared" si="4"/>
        <v>1.6821819369590068</v>
      </c>
      <c r="BU9" s="14">
        <f t="shared" si="5"/>
        <v>0.08165931732810713</v>
      </c>
      <c r="BV9" s="14">
        <f t="shared" si="6"/>
        <v>15.12330556916544</v>
      </c>
      <c r="BW9" s="14">
        <f t="shared" si="7"/>
        <v>2.3844520659807285</v>
      </c>
      <c r="BX9" s="14">
        <f t="shared" si="8"/>
        <v>1.0615711252653928</v>
      </c>
      <c r="BY9" s="14">
        <f t="shared" si="9"/>
        <v>1.2902172137840928</v>
      </c>
      <c r="BZ9" s="14">
        <f t="shared" si="10"/>
        <v>2.17213784092765</v>
      </c>
      <c r="CA9" s="14">
        <f t="shared" si="11"/>
        <v>4.148293320267842</v>
      </c>
      <c r="CB9" s="14">
        <f t="shared" si="12"/>
        <v>4.899559039686428</v>
      </c>
      <c r="CC9" s="14">
        <f t="shared" si="13"/>
        <v>1.4372039849746856</v>
      </c>
      <c r="CD9" s="14">
        <f t="shared" si="14"/>
        <v>1.6168544830965212</v>
      </c>
      <c r="CE9" s="14">
        <f t="shared" si="15"/>
        <v>6.271435570798628</v>
      </c>
      <c r="CF9" s="14">
        <f t="shared" si="16"/>
        <v>8.427241548260657</v>
      </c>
      <c r="CG9" s="14">
        <f t="shared" si="17"/>
        <v>4.7199085415645925</v>
      </c>
      <c r="CH9" s="14">
        <f t="shared" si="18"/>
        <v>2.596766291033807</v>
      </c>
      <c r="CI9" s="14">
        <f t="shared" si="19"/>
        <v>1.48619957537155</v>
      </c>
      <c r="CJ9" s="14">
        <f t="shared" si="20"/>
        <v>3.135717785399314</v>
      </c>
      <c r="CK9" s="14">
        <f t="shared" si="21"/>
        <v>54.35244161358811</v>
      </c>
      <c r="CL9" s="14">
        <f t="shared" si="22"/>
        <v>6.908378245957864</v>
      </c>
      <c r="CM9" s="14">
        <f t="shared" si="23"/>
        <v>18.373346398824104</v>
      </c>
      <c r="CN9" s="14">
        <f t="shared" si="24"/>
        <v>15.743916380859055</v>
      </c>
      <c r="CO9" s="14">
        <f t="shared" si="25"/>
        <v>4.621917360770865</v>
      </c>
      <c r="CP9" s="25">
        <f t="shared" si="26"/>
        <v>99.99999999999999</v>
      </c>
      <c r="CQ9" s="46" t="s">
        <v>156</v>
      </c>
      <c r="CR9" s="173">
        <v>143</v>
      </c>
      <c r="CS9" s="55">
        <v>2093</v>
      </c>
      <c r="CT9" s="55">
        <v>4514</v>
      </c>
      <c r="CU9" s="55">
        <v>3304</v>
      </c>
      <c r="CV9" s="55">
        <v>1239</v>
      </c>
      <c r="CW9" s="55">
        <v>717</v>
      </c>
      <c r="CX9" s="54">
        <f t="shared" si="0"/>
        <v>12010</v>
      </c>
    </row>
    <row r="10" spans="1:102" ht="15">
      <c r="A10" s="190"/>
      <c r="B10" s="18" t="s">
        <v>18</v>
      </c>
      <c r="C10" s="12">
        <f aca="true" t="shared" si="27" ref="C10:U10">C6+C7+C8+C9</f>
        <v>138502</v>
      </c>
      <c r="D10" s="12">
        <f t="shared" si="27"/>
        <v>4622</v>
      </c>
      <c r="E10" s="12">
        <f t="shared" si="27"/>
        <v>23564</v>
      </c>
      <c r="F10" s="12">
        <f t="shared" si="27"/>
        <v>235</v>
      </c>
      <c r="G10" s="12">
        <f t="shared" si="27"/>
        <v>1000</v>
      </c>
      <c r="H10" s="12">
        <f t="shared" si="27"/>
        <v>3183</v>
      </c>
      <c r="I10" s="12">
        <f t="shared" si="27"/>
        <v>243</v>
      </c>
      <c r="J10" s="12">
        <f t="shared" si="27"/>
        <v>840</v>
      </c>
      <c r="K10" s="12">
        <f t="shared" si="27"/>
        <v>2213</v>
      </c>
      <c r="L10" s="12">
        <f t="shared" si="27"/>
        <v>1474</v>
      </c>
      <c r="M10" s="12">
        <f t="shared" si="27"/>
        <v>33</v>
      </c>
      <c r="N10" s="12">
        <f t="shared" si="27"/>
        <v>2808</v>
      </c>
      <c r="O10" s="12">
        <f t="shared" si="27"/>
        <v>1567</v>
      </c>
      <c r="P10" s="12">
        <f t="shared" si="27"/>
        <v>6187</v>
      </c>
      <c r="Q10" s="12">
        <f t="shared" si="27"/>
        <v>4209</v>
      </c>
      <c r="R10" s="12">
        <f t="shared" si="27"/>
        <v>166688</v>
      </c>
      <c r="S10" s="12">
        <f t="shared" si="27"/>
        <v>4418</v>
      </c>
      <c r="T10" s="12">
        <f t="shared" si="27"/>
        <v>4803</v>
      </c>
      <c r="U10" s="12">
        <f t="shared" si="27"/>
        <v>4375</v>
      </c>
      <c r="V10" s="24">
        <f t="shared" si="1"/>
        <v>190680</v>
      </c>
      <c r="AQ10" s="189"/>
      <c r="AR10" s="17" t="s">
        <v>92</v>
      </c>
      <c r="AS10" s="8">
        <v>4146</v>
      </c>
      <c r="AT10" s="8">
        <v>201</v>
      </c>
      <c r="AU10" s="8">
        <v>8</v>
      </c>
      <c r="AV10" s="8">
        <v>1521</v>
      </c>
      <c r="AW10" s="8">
        <v>372</v>
      </c>
      <c r="AX10" s="8">
        <v>101</v>
      </c>
      <c r="AY10" s="8">
        <v>89</v>
      </c>
      <c r="AZ10" s="8">
        <v>193</v>
      </c>
      <c r="BA10" s="8">
        <v>362</v>
      </c>
      <c r="BB10" s="8">
        <v>533</v>
      </c>
      <c r="BC10" s="8">
        <v>94</v>
      </c>
      <c r="BD10" s="8">
        <v>137</v>
      </c>
      <c r="BE10" s="8">
        <v>376</v>
      </c>
      <c r="BF10" s="8">
        <v>1210</v>
      </c>
      <c r="BG10" s="8">
        <v>1093</v>
      </c>
      <c r="BH10" s="8">
        <v>462</v>
      </c>
      <c r="BI10" s="8">
        <v>124</v>
      </c>
      <c r="BJ10" s="8">
        <v>219</v>
      </c>
      <c r="BK10" s="8">
        <v>5876</v>
      </c>
      <c r="BL10" s="8">
        <v>755</v>
      </c>
      <c r="BM10" s="8">
        <v>1502</v>
      </c>
      <c r="BN10" s="8">
        <v>2765</v>
      </c>
      <c r="BO10" s="8">
        <v>343</v>
      </c>
      <c r="BP10" s="24">
        <f t="shared" si="2"/>
        <v>11241</v>
      </c>
      <c r="BQ10" s="189"/>
      <c r="BR10" s="17" t="s">
        <v>92</v>
      </c>
      <c r="BS10" s="14">
        <f t="shared" si="3"/>
        <v>36.882839605017345</v>
      </c>
      <c r="BT10" s="14">
        <f t="shared" si="4"/>
        <v>1.7880971443821725</v>
      </c>
      <c r="BU10" s="14">
        <f t="shared" si="5"/>
        <v>0.07116804554754916</v>
      </c>
      <c r="BV10" s="14">
        <f t="shared" si="6"/>
        <v>13.530824659727783</v>
      </c>
      <c r="BW10" s="14">
        <f t="shared" si="7"/>
        <v>3.3093141179610353</v>
      </c>
      <c r="BX10" s="14">
        <f t="shared" si="8"/>
        <v>0.898496575037808</v>
      </c>
      <c r="BY10" s="14">
        <f t="shared" si="9"/>
        <v>0.7917445067164843</v>
      </c>
      <c r="BZ10" s="14">
        <f t="shared" si="10"/>
        <v>1.716929098834623</v>
      </c>
      <c r="CA10" s="14">
        <f t="shared" si="11"/>
        <v>3.2203540610265993</v>
      </c>
      <c r="CB10" s="14">
        <f t="shared" si="12"/>
        <v>4.741571034605462</v>
      </c>
      <c r="CC10" s="14">
        <f t="shared" si="13"/>
        <v>0.8362245351837025</v>
      </c>
      <c r="CD10" s="14">
        <f t="shared" si="14"/>
        <v>1.2187527800017792</v>
      </c>
      <c r="CE10" s="14">
        <f t="shared" si="15"/>
        <v>3.34489814073481</v>
      </c>
      <c r="CF10" s="14">
        <f t="shared" si="16"/>
        <v>10.764166889066809</v>
      </c>
      <c r="CG10" s="14">
        <f t="shared" si="17"/>
        <v>9.723334222933902</v>
      </c>
      <c r="CH10" s="14">
        <f t="shared" si="18"/>
        <v>4.1099546303709635</v>
      </c>
      <c r="CI10" s="14">
        <f t="shared" si="19"/>
        <v>1.1031047059870118</v>
      </c>
      <c r="CJ10" s="14">
        <f t="shared" si="20"/>
        <v>1.9482252468641579</v>
      </c>
      <c r="CK10" s="14">
        <f t="shared" si="21"/>
        <v>52.27292945467485</v>
      </c>
      <c r="CL10" s="14">
        <f t="shared" si="22"/>
        <v>6.71648429854995</v>
      </c>
      <c r="CM10" s="14">
        <f t="shared" si="23"/>
        <v>13.361800551552353</v>
      </c>
      <c r="CN10" s="14">
        <f t="shared" si="24"/>
        <v>24.597455742371675</v>
      </c>
      <c r="CO10" s="14">
        <f t="shared" si="25"/>
        <v>3.0513299528511695</v>
      </c>
      <c r="CP10" s="25">
        <f t="shared" si="26"/>
        <v>100</v>
      </c>
      <c r="CQ10" s="46" t="s">
        <v>155</v>
      </c>
      <c r="CR10" s="173">
        <v>195</v>
      </c>
      <c r="CS10" s="55">
        <v>1286</v>
      </c>
      <c r="CT10" s="55">
        <v>1580</v>
      </c>
      <c r="CU10" s="55">
        <v>1227</v>
      </c>
      <c r="CV10" s="55">
        <v>597</v>
      </c>
      <c r="CW10" s="55">
        <v>751</v>
      </c>
      <c r="CX10" s="54">
        <f t="shared" si="0"/>
        <v>5636</v>
      </c>
    </row>
    <row r="11" spans="1:102" ht="15" customHeight="1">
      <c r="A11" s="198" t="s">
        <v>93</v>
      </c>
      <c r="B11" s="17" t="s">
        <v>94</v>
      </c>
      <c r="C11" s="8">
        <v>18723</v>
      </c>
      <c r="D11" s="8">
        <v>946</v>
      </c>
      <c r="E11" s="8">
        <v>959</v>
      </c>
      <c r="F11" s="8">
        <v>9</v>
      </c>
      <c r="G11" s="8">
        <v>100</v>
      </c>
      <c r="H11" s="8">
        <v>40</v>
      </c>
      <c r="I11" s="8">
        <v>33</v>
      </c>
      <c r="J11" s="8">
        <v>41</v>
      </c>
      <c r="K11" s="8">
        <v>115</v>
      </c>
      <c r="L11" s="8">
        <v>63</v>
      </c>
      <c r="M11" s="8">
        <v>0</v>
      </c>
      <c r="N11" s="8">
        <v>192</v>
      </c>
      <c r="O11" s="8">
        <v>40</v>
      </c>
      <c r="P11" s="8">
        <v>71</v>
      </c>
      <c r="Q11" s="8">
        <v>4507</v>
      </c>
      <c r="R11" s="8">
        <v>20628</v>
      </c>
      <c r="S11" s="8">
        <v>149</v>
      </c>
      <c r="T11" s="8">
        <v>252</v>
      </c>
      <c r="U11" s="8">
        <v>232</v>
      </c>
      <c r="V11" s="24">
        <f t="shared" si="1"/>
        <v>25839</v>
      </c>
      <c r="AQ11" s="190"/>
      <c r="AR11" s="18" t="s">
        <v>18</v>
      </c>
      <c r="AS11" s="12">
        <f aca="true" t="shared" si="28" ref="AS11:BO11">AS7+AS8+AS9+AS10</f>
        <v>106488</v>
      </c>
      <c r="AT11" s="12">
        <f t="shared" si="28"/>
        <v>5027</v>
      </c>
      <c r="AU11" s="12">
        <f t="shared" si="28"/>
        <v>81</v>
      </c>
      <c r="AV11" s="12">
        <f t="shared" si="28"/>
        <v>35940</v>
      </c>
      <c r="AW11" s="12">
        <f t="shared" si="28"/>
        <v>1767</v>
      </c>
      <c r="AX11" s="12">
        <f t="shared" si="28"/>
        <v>824</v>
      </c>
      <c r="AY11" s="12">
        <f t="shared" si="28"/>
        <v>1782</v>
      </c>
      <c r="AZ11" s="12">
        <f t="shared" si="28"/>
        <v>2264</v>
      </c>
      <c r="BA11" s="12">
        <f t="shared" si="28"/>
        <v>5297</v>
      </c>
      <c r="BB11" s="12">
        <f t="shared" si="28"/>
        <v>3739</v>
      </c>
      <c r="BC11" s="12">
        <f t="shared" si="28"/>
        <v>668</v>
      </c>
      <c r="BD11" s="12">
        <f t="shared" si="28"/>
        <v>2388</v>
      </c>
      <c r="BE11" s="12">
        <f t="shared" si="28"/>
        <v>5391</v>
      </c>
      <c r="BF11" s="12">
        <f t="shared" si="28"/>
        <v>6881</v>
      </c>
      <c r="BG11" s="12">
        <f t="shared" si="28"/>
        <v>6334</v>
      </c>
      <c r="BH11" s="12">
        <f t="shared" si="28"/>
        <v>2311</v>
      </c>
      <c r="BI11" s="12">
        <f t="shared" si="28"/>
        <v>1071</v>
      </c>
      <c r="BJ11" s="12">
        <f t="shared" si="28"/>
        <v>2427</v>
      </c>
      <c r="BK11" s="12">
        <f t="shared" si="28"/>
        <v>147536</v>
      </c>
      <c r="BL11" s="12">
        <f t="shared" si="28"/>
        <v>6637</v>
      </c>
      <c r="BM11" s="12">
        <f t="shared" si="28"/>
        <v>17483</v>
      </c>
      <c r="BN11" s="12">
        <f t="shared" si="28"/>
        <v>15526</v>
      </c>
      <c r="BO11" s="12">
        <f t="shared" si="28"/>
        <v>3498</v>
      </c>
      <c r="BP11" s="24">
        <f t="shared" si="2"/>
        <v>190680</v>
      </c>
      <c r="BQ11" s="190"/>
      <c r="BR11" s="18" t="s">
        <v>18</v>
      </c>
      <c r="BS11" s="14">
        <f t="shared" si="3"/>
        <v>55.84644430459409</v>
      </c>
      <c r="BT11" s="14">
        <f t="shared" si="4"/>
        <v>2.6363541011118103</v>
      </c>
      <c r="BU11" s="14">
        <f t="shared" si="5"/>
        <v>0.04247954688483323</v>
      </c>
      <c r="BV11" s="14">
        <f t="shared" si="6"/>
        <v>18.848332284455633</v>
      </c>
      <c r="BW11" s="14">
        <f t="shared" si="7"/>
        <v>0.9266834487098804</v>
      </c>
      <c r="BX11" s="14">
        <f t="shared" si="8"/>
        <v>0.43213761275435286</v>
      </c>
      <c r="BY11" s="14">
        <f t="shared" si="9"/>
        <v>0.9345500314663311</v>
      </c>
      <c r="BZ11" s="14">
        <f t="shared" si="10"/>
        <v>1.1873295573736102</v>
      </c>
      <c r="CA11" s="14">
        <f t="shared" si="11"/>
        <v>2.7779525907279212</v>
      </c>
      <c r="CB11" s="14">
        <f t="shared" si="12"/>
        <v>1.960876861757919</v>
      </c>
      <c r="CC11" s="14">
        <f t="shared" si="13"/>
        <v>0.3503251520872666</v>
      </c>
      <c r="CD11" s="14">
        <f t="shared" si="14"/>
        <v>1.2523599748269352</v>
      </c>
      <c r="CE11" s="14">
        <f t="shared" si="15"/>
        <v>2.827249842668345</v>
      </c>
      <c r="CF11" s="14">
        <f t="shared" si="16"/>
        <v>3.608663729809104</v>
      </c>
      <c r="CG11" s="14">
        <f t="shared" si="17"/>
        <v>3.3217956786238725</v>
      </c>
      <c r="CH11" s="14">
        <f t="shared" si="18"/>
        <v>1.2119781833438221</v>
      </c>
      <c r="CI11" s="14">
        <f t="shared" si="19"/>
        <v>0.5616740088105727</v>
      </c>
      <c r="CJ11" s="14">
        <f t="shared" si="20"/>
        <v>1.2728130899937067</v>
      </c>
      <c r="CK11" s="14">
        <f t="shared" si="21"/>
        <v>77.37361023704636</v>
      </c>
      <c r="CL11" s="14">
        <f t="shared" si="22"/>
        <v>3.4807006503041746</v>
      </c>
      <c r="CM11" s="14">
        <f t="shared" si="23"/>
        <v>9.168764422068387</v>
      </c>
      <c r="CN11" s="14">
        <f t="shared" si="24"/>
        <v>8.1424375917768</v>
      </c>
      <c r="CO11" s="14">
        <f t="shared" si="25"/>
        <v>1.8344870988042792</v>
      </c>
      <c r="CP11" s="25">
        <f t="shared" si="26"/>
        <v>100</v>
      </c>
      <c r="CQ11" s="46" t="s">
        <v>154</v>
      </c>
      <c r="CR11" s="173">
        <v>516</v>
      </c>
      <c r="CS11" s="55">
        <v>1887</v>
      </c>
      <c r="CT11" s="55">
        <v>2772</v>
      </c>
      <c r="CU11" s="55">
        <v>2522</v>
      </c>
      <c r="CV11" s="55">
        <v>1387</v>
      </c>
      <c r="CW11" s="55">
        <v>1409</v>
      </c>
      <c r="CX11" s="54">
        <f t="shared" si="0"/>
        <v>10493</v>
      </c>
    </row>
    <row r="12" spans="1:102" ht="15">
      <c r="A12" s="189"/>
      <c r="B12" s="17" t="s">
        <v>95</v>
      </c>
      <c r="C12" s="8">
        <v>10277</v>
      </c>
      <c r="D12" s="8">
        <v>197</v>
      </c>
      <c r="E12" s="8">
        <v>1729</v>
      </c>
      <c r="F12" s="8">
        <v>34</v>
      </c>
      <c r="G12" s="8">
        <v>105</v>
      </c>
      <c r="H12" s="8">
        <v>120</v>
      </c>
      <c r="I12" s="8">
        <v>177</v>
      </c>
      <c r="J12" s="8">
        <v>232</v>
      </c>
      <c r="K12" s="8">
        <v>354</v>
      </c>
      <c r="L12" s="8">
        <v>240</v>
      </c>
      <c r="M12" s="8">
        <v>13</v>
      </c>
      <c r="N12" s="8">
        <v>243</v>
      </c>
      <c r="O12" s="8">
        <v>195</v>
      </c>
      <c r="P12" s="8">
        <v>105</v>
      </c>
      <c r="Q12" s="8">
        <v>622</v>
      </c>
      <c r="R12" s="8">
        <v>12203</v>
      </c>
      <c r="S12" s="8">
        <v>259</v>
      </c>
      <c r="T12" s="8">
        <v>1016</v>
      </c>
      <c r="U12" s="8">
        <v>438</v>
      </c>
      <c r="V12" s="24">
        <f t="shared" si="1"/>
        <v>14643</v>
      </c>
      <c r="AQ12" s="198" t="s">
        <v>93</v>
      </c>
      <c r="AR12" s="17" t="s">
        <v>94</v>
      </c>
      <c r="AS12" s="8">
        <v>16126</v>
      </c>
      <c r="AT12" s="8">
        <v>1476</v>
      </c>
      <c r="AU12" s="8">
        <v>8</v>
      </c>
      <c r="AV12" s="8">
        <v>1798</v>
      </c>
      <c r="AW12" s="8">
        <v>124</v>
      </c>
      <c r="AX12" s="8">
        <v>43</v>
      </c>
      <c r="AY12" s="8">
        <v>111</v>
      </c>
      <c r="AZ12" s="8">
        <v>159</v>
      </c>
      <c r="BA12" s="8">
        <v>1148</v>
      </c>
      <c r="BB12" s="8">
        <v>603</v>
      </c>
      <c r="BC12" s="8">
        <v>103</v>
      </c>
      <c r="BD12" s="8">
        <v>293</v>
      </c>
      <c r="BE12" s="8">
        <v>623</v>
      </c>
      <c r="BF12" s="8">
        <v>784</v>
      </c>
      <c r="BG12" s="8">
        <v>1945</v>
      </c>
      <c r="BH12" s="8">
        <v>194</v>
      </c>
      <c r="BI12" s="8">
        <v>107</v>
      </c>
      <c r="BJ12" s="8">
        <v>194</v>
      </c>
      <c r="BK12" s="8">
        <v>19408</v>
      </c>
      <c r="BL12" s="8">
        <v>437</v>
      </c>
      <c r="BM12" s="8">
        <v>2770</v>
      </c>
      <c r="BN12" s="8">
        <v>2923</v>
      </c>
      <c r="BO12" s="8">
        <v>301</v>
      </c>
      <c r="BP12" s="24">
        <f t="shared" si="2"/>
        <v>25839</v>
      </c>
      <c r="BQ12" s="198" t="s">
        <v>93</v>
      </c>
      <c r="BR12" s="17" t="s">
        <v>94</v>
      </c>
      <c r="BS12" s="14">
        <f t="shared" si="3"/>
        <v>62.40953597275436</v>
      </c>
      <c r="BT12" s="14">
        <f t="shared" si="4"/>
        <v>5.712295367467781</v>
      </c>
      <c r="BU12" s="14">
        <f t="shared" si="5"/>
        <v>0.03096095050118039</v>
      </c>
      <c r="BV12" s="14">
        <f t="shared" si="6"/>
        <v>6.958473625140292</v>
      </c>
      <c r="BW12" s="14">
        <f t="shared" si="7"/>
        <v>0.47989473276829603</v>
      </c>
      <c r="BX12" s="14">
        <f t="shared" si="8"/>
        <v>0.1664151089438446</v>
      </c>
      <c r="BY12" s="14">
        <f t="shared" si="9"/>
        <v>0.42958318820387786</v>
      </c>
      <c r="BZ12" s="14">
        <f t="shared" si="10"/>
        <v>0.6153488912109601</v>
      </c>
      <c r="CA12" s="14">
        <f t="shared" si="11"/>
        <v>4.4428963969193855</v>
      </c>
      <c r="CB12" s="14">
        <f t="shared" si="12"/>
        <v>2.3336816440264716</v>
      </c>
      <c r="CC12" s="14">
        <f t="shared" si="13"/>
        <v>0.3986222377026975</v>
      </c>
      <c r="CD12" s="14">
        <f t="shared" si="14"/>
        <v>1.1339448121057316</v>
      </c>
      <c r="CE12" s="14">
        <f t="shared" si="15"/>
        <v>2.411084020279423</v>
      </c>
      <c r="CF12" s="14">
        <f t="shared" si="16"/>
        <v>3.034173149115678</v>
      </c>
      <c r="CG12" s="14">
        <f t="shared" si="17"/>
        <v>7.527381090599482</v>
      </c>
      <c r="CH12" s="14">
        <f t="shared" si="18"/>
        <v>0.7508030496536243</v>
      </c>
      <c r="CI12" s="14">
        <f t="shared" si="19"/>
        <v>0.4141027129532877</v>
      </c>
      <c r="CJ12" s="14">
        <f t="shared" si="20"/>
        <v>0.7508030496536243</v>
      </c>
      <c r="CK12" s="14">
        <f t="shared" si="21"/>
        <v>75.11126591586361</v>
      </c>
      <c r="CL12" s="14">
        <f t="shared" si="22"/>
        <v>1.6912419211269785</v>
      </c>
      <c r="CM12" s="14">
        <f t="shared" si="23"/>
        <v>10.72022911103371</v>
      </c>
      <c r="CN12" s="14">
        <f t="shared" si="24"/>
        <v>11.312357289368784</v>
      </c>
      <c r="CO12" s="14">
        <f t="shared" si="25"/>
        <v>1.1649057626069121</v>
      </c>
      <c r="CP12" s="25">
        <f t="shared" si="26"/>
        <v>99.99999999999997</v>
      </c>
      <c r="CQ12" s="46" t="s">
        <v>153</v>
      </c>
      <c r="CR12" s="173">
        <v>266</v>
      </c>
      <c r="CS12" s="55">
        <v>1151</v>
      </c>
      <c r="CT12" s="55">
        <v>2038</v>
      </c>
      <c r="CU12" s="55">
        <v>1924</v>
      </c>
      <c r="CV12" s="55">
        <v>1131</v>
      </c>
      <c r="CW12" s="55">
        <v>1503</v>
      </c>
      <c r="CX12" s="54">
        <f t="shared" si="0"/>
        <v>8013</v>
      </c>
    </row>
    <row r="13" spans="1:102" ht="15">
      <c r="A13" s="189"/>
      <c r="B13" s="17" t="s">
        <v>96</v>
      </c>
      <c r="C13" s="8">
        <v>6841</v>
      </c>
      <c r="D13" s="8">
        <v>163</v>
      </c>
      <c r="E13" s="8">
        <v>1353</v>
      </c>
      <c r="F13" s="8">
        <v>55</v>
      </c>
      <c r="G13" s="8">
        <v>64</v>
      </c>
      <c r="H13" s="8">
        <v>75</v>
      </c>
      <c r="I13" s="8">
        <v>40</v>
      </c>
      <c r="J13" s="8">
        <v>135</v>
      </c>
      <c r="K13" s="8">
        <v>489</v>
      </c>
      <c r="L13" s="8">
        <v>96</v>
      </c>
      <c r="M13" s="8">
        <v>3</v>
      </c>
      <c r="N13" s="8">
        <v>241</v>
      </c>
      <c r="O13" s="8">
        <v>109</v>
      </c>
      <c r="P13" s="8">
        <v>142</v>
      </c>
      <c r="Q13" s="8">
        <v>668</v>
      </c>
      <c r="R13" s="8">
        <v>8357</v>
      </c>
      <c r="S13" s="8">
        <v>194</v>
      </c>
      <c r="T13" s="8">
        <v>763</v>
      </c>
      <c r="U13" s="8">
        <v>350</v>
      </c>
      <c r="V13" s="24">
        <f t="shared" si="1"/>
        <v>10474</v>
      </c>
      <c r="AQ13" s="189"/>
      <c r="AR13" s="17" t="s">
        <v>117</v>
      </c>
      <c r="AS13" s="8">
        <v>5705</v>
      </c>
      <c r="AT13" s="8">
        <v>166</v>
      </c>
      <c r="AU13" s="8">
        <v>6</v>
      </c>
      <c r="AV13" s="8">
        <v>1662</v>
      </c>
      <c r="AW13" s="8">
        <v>349</v>
      </c>
      <c r="AX13" s="8">
        <v>157</v>
      </c>
      <c r="AY13" s="8">
        <v>279</v>
      </c>
      <c r="AZ13" s="8">
        <v>337</v>
      </c>
      <c r="BA13" s="8">
        <v>556</v>
      </c>
      <c r="BB13" s="8">
        <v>899</v>
      </c>
      <c r="BC13" s="8">
        <v>134</v>
      </c>
      <c r="BD13" s="8">
        <v>424</v>
      </c>
      <c r="BE13" s="8">
        <v>804</v>
      </c>
      <c r="BF13" s="8">
        <v>1342</v>
      </c>
      <c r="BG13" s="8">
        <v>617</v>
      </c>
      <c r="BH13" s="8">
        <v>487</v>
      </c>
      <c r="BI13" s="8">
        <v>339</v>
      </c>
      <c r="BJ13" s="8">
        <v>380</v>
      </c>
      <c r="BK13" s="8">
        <v>7539</v>
      </c>
      <c r="BL13" s="8">
        <v>1122</v>
      </c>
      <c r="BM13" s="8">
        <v>2817</v>
      </c>
      <c r="BN13" s="8">
        <v>2446</v>
      </c>
      <c r="BO13" s="8">
        <v>719</v>
      </c>
      <c r="BP13" s="24">
        <f t="shared" si="2"/>
        <v>14643</v>
      </c>
      <c r="BQ13" s="189"/>
      <c r="BR13" s="17" t="s">
        <v>117</v>
      </c>
      <c r="BS13" s="14">
        <f t="shared" si="3"/>
        <v>38.9605955063853</v>
      </c>
      <c r="BT13" s="14">
        <f t="shared" si="4"/>
        <v>1.1336474766099842</v>
      </c>
      <c r="BU13" s="14">
        <f t="shared" si="5"/>
        <v>0.04097520999795124</v>
      </c>
      <c r="BV13" s="14">
        <f t="shared" si="6"/>
        <v>11.350133169432493</v>
      </c>
      <c r="BW13" s="14">
        <f t="shared" si="7"/>
        <v>2.383391381547497</v>
      </c>
      <c r="BX13" s="14">
        <f t="shared" si="8"/>
        <v>1.0721846616130575</v>
      </c>
      <c r="BY13" s="14">
        <f t="shared" si="9"/>
        <v>1.9053472649047325</v>
      </c>
      <c r="BZ13" s="14">
        <f t="shared" si="10"/>
        <v>2.3014409615515947</v>
      </c>
      <c r="CA13" s="14">
        <f t="shared" si="11"/>
        <v>3.7970361264768147</v>
      </c>
      <c r="CB13" s="14">
        <f t="shared" si="12"/>
        <v>6.13945229802636</v>
      </c>
      <c r="CC13" s="14">
        <f t="shared" si="13"/>
        <v>0.9151130232875776</v>
      </c>
      <c r="CD13" s="14">
        <f t="shared" si="14"/>
        <v>2.8955815065218875</v>
      </c>
      <c r="CE13" s="14">
        <f t="shared" si="15"/>
        <v>5.490678139725466</v>
      </c>
      <c r="CF13" s="14">
        <f t="shared" si="16"/>
        <v>9.164788636208428</v>
      </c>
      <c r="CG13" s="14">
        <f t="shared" si="17"/>
        <v>4.213617428122653</v>
      </c>
      <c r="CH13" s="14">
        <f t="shared" si="18"/>
        <v>3.325821211500376</v>
      </c>
      <c r="CI13" s="14">
        <f t="shared" si="19"/>
        <v>2.315099364884245</v>
      </c>
      <c r="CJ13" s="14">
        <f t="shared" si="20"/>
        <v>2.5950966332035788</v>
      </c>
      <c r="CK13" s="14">
        <f t="shared" si="21"/>
        <v>51.48535136242573</v>
      </c>
      <c r="CL13" s="14">
        <f t="shared" si="22"/>
        <v>7.662364269616882</v>
      </c>
      <c r="CM13" s="14">
        <f t="shared" si="23"/>
        <v>19.237861094038106</v>
      </c>
      <c r="CN13" s="14">
        <f t="shared" si="24"/>
        <v>16.704227275831453</v>
      </c>
      <c r="CO13" s="14">
        <f t="shared" si="25"/>
        <v>4.910195998087823</v>
      </c>
      <c r="CP13" s="25">
        <f t="shared" si="26"/>
        <v>100</v>
      </c>
      <c r="CQ13" s="46" t="s">
        <v>152</v>
      </c>
      <c r="CR13" s="173">
        <v>483</v>
      </c>
      <c r="CS13" s="55">
        <v>861</v>
      </c>
      <c r="CT13" s="55">
        <v>2015</v>
      </c>
      <c r="CU13" s="55">
        <v>1217</v>
      </c>
      <c r="CV13" s="55">
        <v>508</v>
      </c>
      <c r="CW13" s="55">
        <v>767</v>
      </c>
      <c r="CX13" s="54">
        <f t="shared" si="0"/>
        <v>5851</v>
      </c>
    </row>
    <row r="14" spans="1:183" ht="15">
      <c r="A14" s="189"/>
      <c r="B14" s="17" t="s">
        <v>98</v>
      </c>
      <c r="C14" s="8">
        <v>5072</v>
      </c>
      <c r="D14" s="8">
        <v>163</v>
      </c>
      <c r="E14" s="8">
        <v>248</v>
      </c>
      <c r="F14" s="8">
        <v>16</v>
      </c>
      <c r="G14" s="8">
        <v>42</v>
      </c>
      <c r="H14" s="8">
        <v>36</v>
      </c>
      <c r="I14" s="8">
        <v>5</v>
      </c>
      <c r="J14" s="8">
        <v>3</v>
      </c>
      <c r="K14" s="8">
        <v>68</v>
      </c>
      <c r="L14" s="8">
        <v>17</v>
      </c>
      <c r="M14" s="8">
        <v>0</v>
      </c>
      <c r="N14" s="8">
        <v>70</v>
      </c>
      <c r="O14" s="8">
        <v>18</v>
      </c>
      <c r="P14" s="8">
        <v>15</v>
      </c>
      <c r="Q14" s="8">
        <v>1636</v>
      </c>
      <c r="R14" s="8">
        <v>5483</v>
      </c>
      <c r="S14" s="8">
        <v>94</v>
      </c>
      <c r="T14" s="8">
        <v>93</v>
      </c>
      <c r="U14" s="8">
        <v>88</v>
      </c>
      <c r="V14" s="24">
        <f t="shared" si="1"/>
        <v>7409</v>
      </c>
      <c r="AQ14" s="189"/>
      <c r="AR14" s="17" t="s">
        <v>96</v>
      </c>
      <c r="AS14" s="8">
        <v>4596</v>
      </c>
      <c r="AT14" s="8">
        <v>198</v>
      </c>
      <c r="AU14" s="8">
        <v>9</v>
      </c>
      <c r="AV14" s="8">
        <v>1778</v>
      </c>
      <c r="AW14" s="8">
        <v>129</v>
      </c>
      <c r="AX14" s="8">
        <v>48</v>
      </c>
      <c r="AY14" s="8">
        <v>73</v>
      </c>
      <c r="AZ14" s="8">
        <v>114</v>
      </c>
      <c r="BA14" s="8">
        <v>290</v>
      </c>
      <c r="BB14" s="8">
        <v>966</v>
      </c>
      <c r="BC14" s="8">
        <v>124</v>
      </c>
      <c r="BD14" s="8">
        <v>151</v>
      </c>
      <c r="BE14" s="8">
        <v>581</v>
      </c>
      <c r="BF14" s="8">
        <v>588</v>
      </c>
      <c r="BG14" s="8">
        <v>335</v>
      </c>
      <c r="BH14" s="8">
        <v>172</v>
      </c>
      <c r="BI14" s="8">
        <v>164</v>
      </c>
      <c r="BJ14" s="8">
        <v>158</v>
      </c>
      <c r="BK14" s="8">
        <v>6581</v>
      </c>
      <c r="BL14" s="8">
        <v>364</v>
      </c>
      <c r="BM14" s="8">
        <v>2112</v>
      </c>
      <c r="BN14" s="8">
        <v>1095</v>
      </c>
      <c r="BO14" s="8">
        <v>322</v>
      </c>
      <c r="BP14" s="24">
        <f t="shared" si="2"/>
        <v>10474</v>
      </c>
      <c r="BQ14" s="189"/>
      <c r="BR14" s="17" t="s">
        <v>96</v>
      </c>
      <c r="BS14" s="14">
        <f t="shared" si="3"/>
        <v>43.88008401756731</v>
      </c>
      <c r="BT14" s="14">
        <f t="shared" si="4"/>
        <v>1.8903952644643882</v>
      </c>
      <c r="BU14" s="14">
        <f t="shared" si="5"/>
        <v>0.085927057475654</v>
      </c>
      <c r="BV14" s="14">
        <f t="shared" si="6"/>
        <v>16.97536757685698</v>
      </c>
      <c r="BW14" s="14">
        <f t="shared" si="7"/>
        <v>1.2316211571510407</v>
      </c>
      <c r="BX14" s="14">
        <f t="shared" si="8"/>
        <v>0.4582776398701547</v>
      </c>
      <c r="BY14" s="14">
        <f t="shared" si="9"/>
        <v>0.6969639106358603</v>
      </c>
      <c r="BZ14" s="14">
        <f t="shared" si="10"/>
        <v>1.0884093946916173</v>
      </c>
      <c r="CA14" s="14">
        <f t="shared" si="11"/>
        <v>2.7687607408821844</v>
      </c>
      <c r="CB14" s="14">
        <f t="shared" si="12"/>
        <v>9.222837502386863</v>
      </c>
      <c r="CC14" s="14">
        <f t="shared" si="13"/>
        <v>1.1838839029978996</v>
      </c>
      <c r="CD14" s="14">
        <f t="shared" si="14"/>
        <v>1.4416650754248617</v>
      </c>
      <c r="CE14" s="14">
        <f t="shared" si="15"/>
        <v>5.547068932594997</v>
      </c>
      <c r="CF14" s="14">
        <f t="shared" si="16"/>
        <v>5.613901088409395</v>
      </c>
      <c r="CG14" s="14">
        <f t="shared" si="17"/>
        <v>3.198396028260454</v>
      </c>
      <c r="CH14" s="14">
        <f t="shared" si="18"/>
        <v>1.6421615428680543</v>
      </c>
      <c r="CI14" s="14">
        <f t="shared" si="19"/>
        <v>1.5657819362230283</v>
      </c>
      <c r="CJ14" s="14">
        <f t="shared" si="20"/>
        <v>1.508497231239259</v>
      </c>
      <c r="CK14" s="14">
        <f t="shared" si="21"/>
        <v>62.831773916364334</v>
      </c>
      <c r="CL14" s="14">
        <f t="shared" si="22"/>
        <v>3.4752721023486726</v>
      </c>
      <c r="CM14" s="14">
        <f t="shared" si="23"/>
        <v>20.164216154286805</v>
      </c>
      <c r="CN14" s="14">
        <f t="shared" si="24"/>
        <v>10.454458659537904</v>
      </c>
      <c r="CO14" s="14">
        <f t="shared" si="25"/>
        <v>3.074279167462288</v>
      </c>
      <c r="CP14" s="25">
        <f t="shared" si="26"/>
        <v>100.00000000000001</v>
      </c>
      <c r="CQ14" s="44" t="s">
        <v>151</v>
      </c>
      <c r="CR14" s="174">
        <v>373</v>
      </c>
      <c r="CS14" s="8">
        <v>515</v>
      </c>
      <c r="CT14" s="8">
        <v>1189</v>
      </c>
      <c r="CU14" s="8">
        <v>651</v>
      </c>
      <c r="CV14" s="8">
        <v>478</v>
      </c>
      <c r="CW14" s="8">
        <v>755</v>
      </c>
      <c r="CX14" s="51">
        <f t="shared" si="0"/>
        <v>3961</v>
      </c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</row>
    <row r="15" spans="1:102" ht="15">
      <c r="A15" s="189"/>
      <c r="B15" s="17" t="s">
        <v>97</v>
      </c>
      <c r="C15" s="8">
        <v>4197</v>
      </c>
      <c r="D15" s="8">
        <v>128</v>
      </c>
      <c r="E15" s="8">
        <v>784</v>
      </c>
      <c r="F15" s="8">
        <v>29</v>
      </c>
      <c r="G15" s="8">
        <v>105</v>
      </c>
      <c r="H15" s="8">
        <v>72</v>
      </c>
      <c r="I15" s="8">
        <v>28</v>
      </c>
      <c r="J15" s="8">
        <v>64</v>
      </c>
      <c r="K15" s="8">
        <v>248</v>
      </c>
      <c r="L15" s="8">
        <v>78</v>
      </c>
      <c r="M15" s="8">
        <v>0</v>
      </c>
      <c r="N15" s="8">
        <v>135</v>
      </c>
      <c r="O15" s="8">
        <v>87</v>
      </c>
      <c r="P15" s="8">
        <v>59</v>
      </c>
      <c r="Q15" s="8">
        <v>930</v>
      </c>
      <c r="R15" s="8">
        <v>5109</v>
      </c>
      <c r="S15" s="8">
        <v>206</v>
      </c>
      <c r="T15" s="8">
        <v>418</v>
      </c>
      <c r="U15" s="8">
        <v>222</v>
      </c>
      <c r="V15" s="24">
        <f t="shared" si="1"/>
        <v>6944</v>
      </c>
      <c r="AQ15" s="189"/>
      <c r="AR15" s="17" t="s">
        <v>98</v>
      </c>
      <c r="AS15" s="8">
        <v>4164</v>
      </c>
      <c r="AT15" s="8">
        <v>254</v>
      </c>
      <c r="AU15" s="8">
        <v>9</v>
      </c>
      <c r="AV15" s="8">
        <v>412</v>
      </c>
      <c r="AW15" s="8">
        <v>160</v>
      </c>
      <c r="AX15" s="8">
        <v>58</v>
      </c>
      <c r="AY15" s="8">
        <v>56</v>
      </c>
      <c r="AZ15" s="8">
        <v>103</v>
      </c>
      <c r="BA15" s="8">
        <v>225</v>
      </c>
      <c r="BB15" s="8">
        <v>284</v>
      </c>
      <c r="BC15" s="8">
        <v>42</v>
      </c>
      <c r="BD15" s="8">
        <v>43</v>
      </c>
      <c r="BE15" s="8">
        <v>202</v>
      </c>
      <c r="BF15" s="8">
        <v>437</v>
      </c>
      <c r="BG15" s="8">
        <v>577</v>
      </c>
      <c r="BH15" s="8">
        <v>204</v>
      </c>
      <c r="BI15" s="8">
        <v>67</v>
      </c>
      <c r="BJ15" s="8">
        <v>112</v>
      </c>
      <c r="BK15" s="8">
        <v>4839</v>
      </c>
      <c r="BL15" s="8">
        <v>377</v>
      </c>
      <c r="BM15" s="8">
        <v>796</v>
      </c>
      <c r="BN15" s="8">
        <v>1218</v>
      </c>
      <c r="BO15" s="8">
        <v>179</v>
      </c>
      <c r="BP15" s="24">
        <f t="shared" si="2"/>
        <v>7409</v>
      </c>
      <c r="BQ15" s="189"/>
      <c r="BR15" s="17" t="s">
        <v>98</v>
      </c>
      <c r="BS15" s="14">
        <f t="shared" si="3"/>
        <v>56.201916587933596</v>
      </c>
      <c r="BT15" s="14">
        <f t="shared" si="4"/>
        <v>3.4282629234714532</v>
      </c>
      <c r="BU15" s="14">
        <f t="shared" si="5"/>
        <v>0.12147388311513024</v>
      </c>
      <c r="BV15" s="14">
        <f t="shared" si="6"/>
        <v>5.5608044270481845</v>
      </c>
      <c r="BW15" s="14">
        <f t="shared" si="7"/>
        <v>2.159535699824538</v>
      </c>
      <c r="BX15" s="14">
        <f t="shared" si="8"/>
        <v>0.782831691186395</v>
      </c>
      <c r="BY15" s="14">
        <f t="shared" si="9"/>
        <v>0.7558374949385882</v>
      </c>
      <c r="BZ15" s="14">
        <f t="shared" si="10"/>
        <v>1.3902011067620461</v>
      </c>
      <c r="CA15" s="14">
        <f t="shared" si="11"/>
        <v>3.036847077878256</v>
      </c>
      <c r="CB15" s="14">
        <f t="shared" si="12"/>
        <v>3.833175867188555</v>
      </c>
      <c r="CC15" s="14">
        <f t="shared" si="13"/>
        <v>0.5668781212039411</v>
      </c>
      <c r="CD15" s="14">
        <f t="shared" si="14"/>
        <v>0.5803752193278445</v>
      </c>
      <c r="CE15" s="14">
        <f t="shared" si="15"/>
        <v>2.726413821028479</v>
      </c>
      <c r="CF15" s="14">
        <f t="shared" si="16"/>
        <v>5.898231880145769</v>
      </c>
      <c r="CG15" s="14">
        <f t="shared" si="17"/>
        <v>7.7878256174922385</v>
      </c>
      <c r="CH15" s="14">
        <f t="shared" si="18"/>
        <v>2.7534080172762856</v>
      </c>
      <c r="CI15" s="14">
        <f t="shared" si="19"/>
        <v>0.9043055743015251</v>
      </c>
      <c r="CJ15" s="14">
        <f t="shared" si="20"/>
        <v>1.5116749898771764</v>
      </c>
      <c r="CK15" s="14">
        <f t="shared" si="21"/>
        <v>65.31245782156836</v>
      </c>
      <c r="CL15" s="14">
        <f t="shared" si="22"/>
        <v>5.088405992711567</v>
      </c>
      <c r="CM15" s="14">
        <f t="shared" si="23"/>
        <v>10.743690106627076</v>
      </c>
      <c r="CN15" s="14">
        <f t="shared" si="24"/>
        <v>16.439465514914293</v>
      </c>
      <c r="CO15" s="14">
        <f t="shared" si="25"/>
        <v>2.4159805641787013</v>
      </c>
      <c r="CP15" s="25">
        <f t="shared" si="26"/>
        <v>99.99999999999999</v>
      </c>
      <c r="CQ15" s="44" t="s">
        <v>150</v>
      </c>
      <c r="CR15" s="174">
        <v>110</v>
      </c>
      <c r="CS15" s="8">
        <v>346</v>
      </c>
      <c r="CT15" s="8">
        <v>826</v>
      </c>
      <c r="CU15" s="8">
        <v>566</v>
      </c>
      <c r="CV15" s="8">
        <v>30</v>
      </c>
      <c r="CW15" s="8">
        <v>12</v>
      </c>
      <c r="CX15" s="51">
        <f t="shared" si="0"/>
        <v>1890</v>
      </c>
    </row>
    <row r="16" spans="1:102" ht="15">
      <c r="A16" s="190"/>
      <c r="B16" s="19" t="s">
        <v>18</v>
      </c>
      <c r="C16" s="12">
        <f aca="true" t="shared" si="29" ref="C16:U16">C11+C12+C13+C14+C15</f>
        <v>45110</v>
      </c>
      <c r="D16" s="12">
        <f t="shared" si="29"/>
        <v>1597</v>
      </c>
      <c r="E16" s="12">
        <f t="shared" si="29"/>
        <v>5073</v>
      </c>
      <c r="F16" s="12">
        <f t="shared" si="29"/>
        <v>143</v>
      </c>
      <c r="G16" s="12">
        <f t="shared" si="29"/>
        <v>416</v>
      </c>
      <c r="H16" s="12">
        <f t="shared" si="29"/>
        <v>343</v>
      </c>
      <c r="I16" s="12">
        <f t="shared" si="29"/>
        <v>283</v>
      </c>
      <c r="J16" s="12">
        <f t="shared" si="29"/>
        <v>475</v>
      </c>
      <c r="K16" s="12">
        <f t="shared" si="29"/>
        <v>1274</v>
      </c>
      <c r="L16" s="12">
        <f t="shared" si="29"/>
        <v>494</v>
      </c>
      <c r="M16" s="12">
        <f t="shared" si="29"/>
        <v>16</v>
      </c>
      <c r="N16" s="12">
        <f t="shared" si="29"/>
        <v>881</v>
      </c>
      <c r="O16" s="12">
        <f t="shared" si="29"/>
        <v>449</v>
      </c>
      <c r="P16" s="12">
        <f t="shared" si="29"/>
        <v>392</v>
      </c>
      <c r="Q16" s="12">
        <f t="shared" si="29"/>
        <v>8363</v>
      </c>
      <c r="R16" s="12">
        <f t="shared" si="29"/>
        <v>51780</v>
      </c>
      <c r="S16" s="12">
        <f t="shared" si="29"/>
        <v>902</v>
      </c>
      <c r="T16" s="12">
        <f t="shared" si="29"/>
        <v>2542</v>
      </c>
      <c r="U16" s="12">
        <f t="shared" si="29"/>
        <v>1330</v>
      </c>
      <c r="V16" s="24">
        <f t="shared" si="1"/>
        <v>65309</v>
      </c>
      <c r="AQ16" s="189"/>
      <c r="AR16" s="17" t="s">
        <v>97</v>
      </c>
      <c r="AS16" s="8">
        <v>2840</v>
      </c>
      <c r="AT16" s="8">
        <v>163</v>
      </c>
      <c r="AU16" s="8">
        <v>17</v>
      </c>
      <c r="AV16" s="8">
        <v>959</v>
      </c>
      <c r="AW16" s="8">
        <v>159</v>
      </c>
      <c r="AX16" s="8">
        <v>53</v>
      </c>
      <c r="AY16" s="8">
        <v>90</v>
      </c>
      <c r="AZ16" s="8">
        <v>87</v>
      </c>
      <c r="BA16" s="8">
        <v>221</v>
      </c>
      <c r="BB16" s="8">
        <v>437</v>
      </c>
      <c r="BC16" s="8">
        <v>62</v>
      </c>
      <c r="BD16" s="8">
        <v>96</v>
      </c>
      <c r="BE16" s="8">
        <v>345</v>
      </c>
      <c r="BF16" s="8">
        <v>529</v>
      </c>
      <c r="BG16" s="8">
        <v>429</v>
      </c>
      <c r="BH16" s="8">
        <v>208</v>
      </c>
      <c r="BI16" s="8">
        <v>90</v>
      </c>
      <c r="BJ16" s="8">
        <v>159</v>
      </c>
      <c r="BK16" s="8">
        <v>3979</v>
      </c>
      <c r="BL16" s="8">
        <v>389</v>
      </c>
      <c r="BM16" s="8">
        <v>1161</v>
      </c>
      <c r="BN16" s="8">
        <v>1166</v>
      </c>
      <c r="BO16" s="8">
        <v>249</v>
      </c>
      <c r="BP16" s="24">
        <f t="shared" si="2"/>
        <v>6944</v>
      </c>
      <c r="BQ16" s="189"/>
      <c r="BR16" s="17" t="s">
        <v>97</v>
      </c>
      <c r="BS16" s="14">
        <f t="shared" si="3"/>
        <v>40.89861751152073</v>
      </c>
      <c r="BT16" s="14">
        <f t="shared" si="4"/>
        <v>2.3473502304147464</v>
      </c>
      <c r="BU16" s="14">
        <f t="shared" si="5"/>
        <v>0.24481566820276496</v>
      </c>
      <c r="BV16" s="14">
        <f t="shared" si="6"/>
        <v>13.81048387096774</v>
      </c>
      <c r="BW16" s="14">
        <f t="shared" si="7"/>
        <v>2.289746543778802</v>
      </c>
      <c r="BX16" s="14">
        <f t="shared" si="8"/>
        <v>0.7632488479262672</v>
      </c>
      <c r="BY16" s="14">
        <f t="shared" si="9"/>
        <v>1.2960829493087558</v>
      </c>
      <c r="BZ16" s="14">
        <f t="shared" si="10"/>
        <v>1.2528801843317972</v>
      </c>
      <c r="CA16" s="14">
        <f t="shared" si="11"/>
        <v>3.1826036866359444</v>
      </c>
      <c r="CB16" s="14">
        <f t="shared" si="12"/>
        <v>6.293202764976959</v>
      </c>
      <c r="CC16" s="14">
        <f t="shared" si="13"/>
        <v>0.8928571428571428</v>
      </c>
      <c r="CD16" s="14">
        <f t="shared" si="14"/>
        <v>1.3824884792626728</v>
      </c>
      <c r="CE16" s="14">
        <f t="shared" si="15"/>
        <v>4.96831797235023</v>
      </c>
      <c r="CF16" s="14">
        <f t="shared" si="16"/>
        <v>7.618087557603687</v>
      </c>
      <c r="CG16" s="14">
        <f t="shared" si="17"/>
        <v>6.177995391705069</v>
      </c>
      <c r="CH16" s="14">
        <f t="shared" si="18"/>
        <v>2.995391705069124</v>
      </c>
      <c r="CI16" s="14">
        <f t="shared" si="19"/>
        <v>1.2960829493087558</v>
      </c>
      <c r="CJ16" s="14">
        <f t="shared" si="20"/>
        <v>2.289746543778802</v>
      </c>
      <c r="CK16" s="14">
        <f t="shared" si="21"/>
        <v>57.30126728110599</v>
      </c>
      <c r="CL16" s="14">
        <f t="shared" si="22"/>
        <v>5.601958525345622</v>
      </c>
      <c r="CM16" s="14">
        <f t="shared" si="23"/>
        <v>16.71947004608295</v>
      </c>
      <c r="CN16" s="14">
        <f t="shared" si="24"/>
        <v>16.79147465437788</v>
      </c>
      <c r="CO16" s="14">
        <f t="shared" si="25"/>
        <v>3.585829493087558</v>
      </c>
      <c r="CP16" s="25">
        <f t="shared" si="26"/>
        <v>100</v>
      </c>
      <c r="CQ16" s="46" t="s">
        <v>149</v>
      </c>
      <c r="CR16" s="173">
        <v>1396</v>
      </c>
      <c r="CS16" s="55">
        <v>889</v>
      </c>
      <c r="CT16" s="55">
        <v>589</v>
      </c>
      <c r="CU16" s="55">
        <v>143</v>
      </c>
      <c r="CV16" s="55">
        <v>15</v>
      </c>
      <c r="CW16" s="55">
        <v>25</v>
      </c>
      <c r="CX16" s="54">
        <f t="shared" si="0"/>
        <v>3057</v>
      </c>
    </row>
    <row r="17" spans="1:102" ht="15">
      <c r="A17" s="38" t="s">
        <v>36</v>
      </c>
      <c r="B17" s="21"/>
      <c r="C17" s="24">
        <f>C6+C7+C8+C9+C11+C12+C13+C14+C15</f>
        <v>183612</v>
      </c>
      <c r="D17" s="24">
        <f aca="true" t="shared" si="30" ref="D17:V17">D6+D7+D8+D9+D11+D12+D13+D14+D15</f>
        <v>6219</v>
      </c>
      <c r="E17" s="24">
        <f t="shared" si="30"/>
        <v>28637</v>
      </c>
      <c r="F17" s="24">
        <f t="shared" si="30"/>
        <v>378</v>
      </c>
      <c r="G17" s="24">
        <f t="shared" si="30"/>
        <v>1416</v>
      </c>
      <c r="H17" s="24">
        <f t="shared" si="30"/>
        <v>3526</v>
      </c>
      <c r="I17" s="24">
        <f t="shared" si="30"/>
        <v>526</v>
      </c>
      <c r="J17" s="24">
        <f t="shared" si="30"/>
        <v>1315</v>
      </c>
      <c r="K17" s="24">
        <f t="shared" si="30"/>
        <v>3487</v>
      </c>
      <c r="L17" s="24">
        <f t="shared" si="30"/>
        <v>1968</v>
      </c>
      <c r="M17" s="24">
        <f t="shared" si="30"/>
        <v>49</v>
      </c>
      <c r="N17" s="24">
        <f t="shared" si="30"/>
        <v>3689</v>
      </c>
      <c r="O17" s="24">
        <f t="shared" si="30"/>
        <v>2016</v>
      </c>
      <c r="P17" s="24">
        <f t="shared" si="30"/>
        <v>6579</v>
      </c>
      <c r="Q17" s="24">
        <f t="shared" si="30"/>
        <v>12572</v>
      </c>
      <c r="R17" s="24">
        <f t="shared" si="30"/>
        <v>218468</v>
      </c>
      <c r="S17" s="24">
        <f t="shared" si="30"/>
        <v>5320</v>
      </c>
      <c r="T17" s="24">
        <f t="shared" si="30"/>
        <v>7345</v>
      </c>
      <c r="U17" s="24">
        <f t="shared" si="30"/>
        <v>5705</v>
      </c>
      <c r="V17" s="24">
        <f t="shared" si="30"/>
        <v>255989</v>
      </c>
      <c r="AQ17" s="190"/>
      <c r="AR17" s="19" t="s">
        <v>18</v>
      </c>
      <c r="AS17" s="12">
        <f aca="true" t="shared" si="31" ref="AS17:BO17">AS12+AS13+AS14+AS15+AS16</f>
        <v>33431</v>
      </c>
      <c r="AT17" s="12">
        <f t="shared" si="31"/>
        <v>2257</v>
      </c>
      <c r="AU17" s="12">
        <f t="shared" si="31"/>
        <v>49</v>
      </c>
      <c r="AV17" s="12">
        <f t="shared" si="31"/>
        <v>6609</v>
      </c>
      <c r="AW17" s="12">
        <f t="shared" si="31"/>
        <v>921</v>
      </c>
      <c r="AX17" s="12">
        <f t="shared" si="31"/>
        <v>359</v>
      </c>
      <c r="AY17" s="12">
        <f t="shared" si="31"/>
        <v>609</v>
      </c>
      <c r="AZ17" s="12">
        <f t="shared" si="31"/>
        <v>800</v>
      </c>
      <c r="BA17" s="12">
        <f t="shared" si="31"/>
        <v>2440</v>
      </c>
      <c r="BB17" s="12">
        <f t="shared" si="31"/>
        <v>3189</v>
      </c>
      <c r="BC17" s="12">
        <f t="shared" si="31"/>
        <v>465</v>
      </c>
      <c r="BD17" s="12">
        <f t="shared" si="31"/>
        <v>1007</v>
      </c>
      <c r="BE17" s="12">
        <f t="shared" si="31"/>
        <v>2555</v>
      </c>
      <c r="BF17" s="12">
        <f t="shared" si="31"/>
        <v>3680</v>
      </c>
      <c r="BG17" s="12">
        <f t="shared" si="31"/>
        <v>3903</v>
      </c>
      <c r="BH17" s="12">
        <f t="shared" si="31"/>
        <v>1265</v>
      </c>
      <c r="BI17" s="12">
        <f t="shared" si="31"/>
        <v>767</v>
      </c>
      <c r="BJ17" s="12">
        <f t="shared" si="31"/>
        <v>1003</v>
      </c>
      <c r="BK17" s="12">
        <f t="shared" si="31"/>
        <v>42346</v>
      </c>
      <c r="BL17" s="12">
        <f t="shared" si="31"/>
        <v>2689</v>
      </c>
      <c r="BM17" s="12">
        <f t="shared" si="31"/>
        <v>9656</v>
      </c>
      <c r="BN17" s="12">
        <f t="shared" si="31"/>
        <v>8848</v>
      </c>
      <c r="BO17" s="12">
        <f t="shared" si="31"/>
        <v>1770</v>
      </c>
      <c r="BP17" s="24">
        <f t="shared" si="2"/>
        <v>65309</v>
      </c>
      <c r="BQ17" s="190"/>
      <c r="BR17" s="19" t="s">
        <v>18</v>
      </c>
      <c r="BS17" s="14">
        <f t="shared" si="3"/>
        <v>51.18896323630741</v>
      </c>
      <c r="BT17" s="14">
        <f t="shared" si="4"/>
        <v>3.455878975332649</v>
      </c>
      <c r="BU17" s="14">
        <f t="shared" si="5"/>
        <v>0.07502794408121392</v>
      </c>
      <c r="BV17" s="14">
        <f t="shared" si="6"/>
        <v>10.11958535577026</v>
      </c>
      <c r="BW17" s="14">
        <f t="shared" si="7"/>
        <v>1.4102191122203678</v>
      </c>
      <c r="BX17" s="14">
        <f t="shared" si="8"/>
        <v>0.5496945290848122</v>
      </c>
      <c r="BY17" s="14">
        <f t="shared" si="9"/>
        <v>0.9324901621522302</v>
      </c>
      <c r="BZ17" s="14">
        <f t="shared" si="10"/>
        <v>1.2249460258157374</v>
      </c>
      <c r="CA17" s="14">
        <f t="shared" si="11"/>
        <v>3.7360853787379993</v>
      </c>
      <c r="CB17" s="14">
        <f t="shared" si="12"/>
        <v>4.8829410954079835</v>
      </c>
      <c r="CC17" s="14">
        <f t="shared" si="13"/>
        <v>0.7119998775053974</v>
      </c>
      <c r="CD17" s="14">
        <f t="shared" si="14"/>
        <v>1.5419008099955596</v>
      </c>
      <c r="CE17" s="14">
        <f t="shared" si="15"/>
        <v>3.9121713699490113</v>
      </c>
      <c r="CF17" s="14">
        <f t="shared" si="16"/>
        <v>5.634751718752392</v>
      </c>
      <c r="CG17" s="14">
        <f t="shared" si="17"/>
        <v>5.97620542344853</v>
      </c>
      <c r="CH17" s="14">
        <f t="shared" si="18"/>
        <v>1.936945903321135</v>
      </c>
      <c r="CI17" s="14">
        <f t="shared" si="19"/>
        <v>1.1744170022508384</v>
      </c>
      <c r="CJ17" s="14">
        <f t="shared" si="20"/>
        <v>1.535776079866481</v>
      </c>
      <c r="CK17" s="14">
        <f t="shared" si="21"/>
        <v>64.83945551149152</v>
      </c>
      <c r="CL17" s="14">
        <f t="shared" si="22"/>
        <v>4.117349829273147</v>
      </c>
      <c r="CM17" s="14">
        <f t="shared" si="23"/>
        <v>14.785098531595953</v>
      </c>
      <c r="CN17" s="14">
        <f t="shared" si="24"/>
        <v>13.547903045522055</v>
      </c>
      <c r="CO17" s="14">
        <f t="shared" si="25"/>
        <v>2.710193082117319</v>
      </c>
      <c r="CP17" s="25">
        <f t="shared" si="26"/>
        <v>100</v>
      </c>
      <c r="CQ17" s="44" t="s">
        <v>148</v>
      </c>
      <c r="CR17" s="174">
        <v>1396</v>
      </c>
      <c r="CS17" s="8">
        <v>889</v>
      </c>
      <c r="CT17" s="8">
        <v>589</v>
      </c>
      <c r="CU17" s="8">
        <v>143</v>
      </c>
      <c r="CV17" s="8">
        <v>15</v>
      </c>
      <c r="CW17" s="8">
        <v>25</v>
      </c>
      <c r="CX17" s="51">
        <f t="shared" si="0"/>
        <v>3057</v>
      </c>
    </row>
    <row r="18" spans="1:102" ht="15">
      <c r="A18" s="34" t="s">
        <v>83</v>
      </c>
      <c r="U18" s="9"/>
      <c r="V18" s="10" t="s">
        <v>31</v>
      </c>
      <c r="AQ18" s="249" t="s">
        <v>36</v>
      </c>
      <c r="AR18" s="193"/>
      <c r="AS18" s="24">
        <f aca="true" t="shared" si="32" ref="AS18:BP18">AS7+AS8+AS9+AS10+AS12+AS13+AS14+AS15+AS16</f>
        <v>139919</v>
      </c>
      <c r="AT18" s="24">
        <f t="shared" si="32"/>
        <v>7284</v>
      </c>
      <c r="AU18" s="24">
        <f t="shared" si="32"/>
        <v>130</v>
      </c>
      <c r="AV18" s="24">
        <f t="shared" si="32"/>
        <v>42549</v>
      </c>
      <c r="AW18" s="24">
        <f t="shared" si="32"/>
        <v>2688</v>
      </c>
      <c r="AX18" s="24">
        <f t="shared" si="32"/>
        <v>1183</v>
      </c>
      <c r="AY18" s="24">
        <f t="shared" si="32"/>
        <v>2391</v>
      </c>
      <c r="AZ18" s="24">
        <f t="shared" si="32"/>
        <v>3064</v>
      </c>
      <c r="BA18" s="24">
        <f t="shared" si="32"/>
        <v>7737</v>
      </c>
      <c r="BB18" s="24">
        <f t="shared" si="32"/>
        <v>6928</v>
      </c>
      <c r="BC18" s="24">
        <f t="shared" si="32"/>
        <v>1133</v>
      </c>
      <c r="BD18" s="24">
        <f t="shared" si="32"/>
        <v>3395</v>
      </c>
      <c r="BE18" s="24">
        <f t="shared" si="32"/>
        <v>7946</v>
      </c>
      <c r="BF18" s="24">
        <f t="shared" si="32"/>
        <v>10561</v>
      </c>
      <c r="BG18" s="24">
        <f t="shared" si="32"/>
        <v>10237</v>
      </c>
      <c r="BH18" s="24">
        <f t="shared" si="32"/>
        <v>3576</v>
      </c>
      <c r="BI18" s="24">
        <f t="shared" si="32"/>
        <v>1838</v>
      </c>
      <c r="BJ18" s="24">
        <f t="shared" si="32"/>
        <v>3430</v>
      </c>
      <c r="BK18" s="24">
        <f t="shared" si="32"/>
        <v>189882</v>
      </c>
      <c r="BL18" s="24">
        <f t="shared" si="32"/>
        <v>9326</v>
      </c>
      <c r="BM18" s="24">
        <f t="shared" si="32"/>
        <v>27139</v>
      </c>
      <c r="BN18" s="24">
        <f t="shared" si="32"/>
        <v>24374</v>
      </c>
      <c r="BO18" s="24">
        <f t="shared" si="32"/>
        <v>5268</v>
      </c>
      <c r="BP18" s="24">
        <f t="shared" si="32"/>
        <v>255989</v>
      </c>
      <c r="BQ18" s="249" t="s">
        <v>36</v>
      </c>
      <c r="BR18" s="193"/>
      <c r="BS18" s="14">
        <f t="shared" si="3"/>
        <v>54.65820796987371</v>
      </c>
      <c r="BT18" s="14">
        <f t="shared" si="4"/>
        <v>2.845434764775049</v>
      </c>
      <c r="BU18" s="14">
        <f t="shared" si="5"/>
        <v>0.050783432100598075</v>
      </c>
      <c r="BV18" s="14">
        <f t="shared" si="6"/>
        <v>16.62141732652575</v>
      </c>
      <c r="BW18" s="14">
        <f t="shared" si="7"/>
        <v>1.0500451191262126</v>
      </c>
      <c r="BX18" s="14">
        <f t="shared" si="8"/>
        <v>0.4621292321154425</v>
      </c>
      <c r="BY18" s="14">
        <f t="shared" si="9"/>
        <v>0.9340245088656153</v>
      </c>
      <c r="BZ18" s="14">
        <f t="shared" si="10"/>
        <v>1.1969264304325578</v>
      </c>
      <c r="CA18" s="14">
        <f t="shared" si="11"/>
        <v>3.0223954935563637</v>
      </c>
      <c r="CB18" s="14">
        <f t="shared" si="12"/>
        <v>2.706366289176488</v>
      </c>
      <c r="CC18" s="14">
        <f t="shared" si="13"/>
        <v>0.44259714284598173</v>
      </c>
      <c r="CD18" s="14">
        <f t="shared" si="14"/>
        <v>1.3262288613963882</v>
      </c>
      <c r="CE18" s="14">
        <f t="shared" si="15"/>
        <v>3.10403962670271</v>
      </c>
      <c r="CF18" s="14">
        <f t="shared" si="16"/>
        <v>4.12556789549551</v>
      </c>
      <c r="CG18" s="14">
        <f t="shared" si="17"/>
        <v>3.998999957029404</v>
      </c>
      <c r="CH18" s="14">
        <f t="shared" si="18"/>
        <v>1.3969350245518364</v>
      </c>
      <c r="CI18" s="14">
        <f t="shared" si="19"/>
        <v>0.7179996015453789</v>
      </c>
      <c r="CJ18" s="14">
        <f t="shared" si="20"/>
        <v>1.3399013238850108</v>
      </c>
      <c r="CK18" s="14">
        <f t="shared" si="21"/>
        <v>74.17584349327511</v>
      </c>
      <c r="CL18" s="14">
        <f t="shared" si="22"/>
        <v>3.643125290539828</v>
      </c>
      <c r="CM18" s="14">
        <f t="shared" si="23"/>
        <v>10.601627413677932</v>
      </c>
      <c r="CN18" s="14">
        <f t="shared" si="24"/>
        <v>9.52150287707675</v>
      </c>
      <c r="CO18" s="14">
        <f t="shared" si="25"/>
        <v>2.0579009254303897</v>
      </c>
      <c r="CP18" s="25">
        <f t="shared" si="26"/>
        <v>100.00000000000001</v>
      </c>
      <c r="CQ18" s="44" t="s">
        <v>147</v>
      </c>
      <c r="CR18" s="174">
        <v>0</v>
      </c>
      <c r="CS18" s="8">
        <v>0</v>
      </c>
      <c r="CT18" s="8">
        <v>0</v>
      </c>
      <c r="CU18" s="8">
        <v>0</v>
      </c>
      <c r="CV18" s="8">
        <v>0</v>
      </c>
      <c r="CW18" s="8">
        <v>0</v>
      </c>
      <c r="CX18" s="51">
        <f t="shared" si="0"/>
        <v>0</v>
      </c>
    </row>
    <row r="19" spans="21:102" ht="15" customHeight="1">
      <c r="U19" s="9"/>
      <c r="V19" s="10" t="s">
        <v>32</v>
      </c>
      <c r="AQ19" s="34" t="s">
        <v>77</v>
      </c>
      <c r="BO19" s="9"/>
      <c r="BP19" s="10" t="s">
        <v>31</v>
      </c>
      <c r="BQ19" s="34" t="s">
        <v>77</v>
      </c>
      <c r="CO19" s="9"/>
      <c r="CP19" s="10" t="s">
        <v>31</v>
      </c>
      <c r="CQ19" s="43" t="s">
        <v>36</v>
      </c>
      <c r="CR19" s="175">
        <f aca="true" t="shared" si="33" ref="CR19:CX19">CR5+CR6+CR7+CR8+CR9+CR10+CR11+CR12+CR14+CR15+CR17+CR18</f>
        <v>5277</v>
      </c>
      <c r="CS19" s="24">
        <f t="shared" si="33"/>
        <v>38657</v>
      </c>
      <c r="CT19" s="24">
        <f t="shared" si="33"/>
        <v>43539</v>
      </c>
      <c r="CU19" s="24">
        <f t="shared" si="33"/>
        <v>24306</v>
      </c>
      <c r="CV19" s="24">
        <f t="shared" si="33"/>
        <v>9550</v>
      </c>
      <c r="CW19" s="24">
        <f t="shared" si="33"/>
        <v>9148</v>
      </c>
      <c r="CX19" s="24">
        <f t="shared" si="33"/>
        <v>130477</v>
      </c>
    </row>
    <row r="20" spans="1:102" ht="15.75">
      <c r="A20" s="1" t="s">
        <v>86</v>
      </c>
      <c r="BK20" s="36"/>
      <c r="BO20" s="9"/>
      <c r="BP20" s="10" t="s">
        <v>32</v>
      </c>
      <c r="CK20" s="36"/>
      <c r="CO20" s="9"/>
      <c r="CP20" s="10" t="s">
        <v>32</v>
      </c>
      <c r="CQ20" s="42" t="s">
        <v>146</v>
      </c>
      <c r="CW20" s="41"/>
      <c r="CX20" s="40" t="s">
        <v>31</v>
      </c>
    </row>
    <row r="21" spans="1:121" ht="15" customHeight="1">
      <c r="A21" s="194" t="s">
        <v>87</v>
      </c>
      <c r="B21" s="23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26" t="s">
        <v>120</v>
      </c>
      <c r="N21" s="11"/>
      <c r="O21" s="11"/>
      <c r="P21" s="11"/>
      <c r="Q21" s="11"/>
      <c r="R21" s="11"/>
      <c r="S21" s="11"/>
      <c r="T21" s="11"/>
      <c r="U21" s="11"/>
      <c r="V21" s="13"/>
      <c r="CT21" s="41"/>
      <c r="CU21" s="41"/>
      <c r="CV21" s="41"/>
      <c r="CW21" s="41"/>
      <c r="CX21" s="40" t="s">
        <v>32</v>
      </c>
      <c r="DO21" s="28"/>
      <c r="DP21" s="28"/>
      <c r="DQ21" s="28"/>
    </row>
    <row r="22" spans="1:121" ht="15" customHeight="1">
      <c r="A22" s="140"/>
      <c r="B22" s="141"/>
      <c r="C22" s="209" t="s">
        <v>111</v>
      </c>
      <c r="D22" s="206" t="s">
        <v>99</v>
      </c>
      <c r="E22" s="205" t="s">
        <v>113</v>
      </c>
      <c r="F22" s="206" t="s">
        <v>101</v>
      </c>
      <c r="G22" s="206" t="s">
        <v>115</v>
      </c>
      <c r="H22" s="206" t="s">
        <v>116</v>
      </c>
      <c r="I22" s="206" t="s">
        <v>104</v>
      </c>
      <c r="J22" s="206" t="s">
        <v>105</v>
      </c>
      <c r="K22" s="206" t="s">
        <v>106</v>
      </c>
      <c r="L22" s="206" t="s">
        <v>114</v>
      </c>
      <c r="M22" s="206" t="s">
        <v>107</v>
      </c>
      <c r="N22" s="206" t="s">
        <v>109</v>
      </c>
      <c r="O22" s="206" t="s">
        <v>110</v>
      </c>
      <c r="P22" s="209" t="s">
        <v>80</v>
      </c>
      <c r="Q22" s="206" t="s">
        <v>121</v>
      </c>
      <c r="R22" s="209" t="s">
        <v>112</v>
      </c>
      <c r="S22" s="206" t="s">
        <v>100</v>
      </c>
      <c r="T22" s="206" t="s">
        <v>103</v>
      </c>
      <c r="U22" s="209" t="s">
        <v>108</v>
      </c>
      <c r="V22" s="188" t="s">
        <v>36</v>
      </c>
      <c r="DO22" s="28"/>
      <c r="DP22" s="28"/>
      <c r="DQ22" s="28"/>
    </row>
    <row r="23" spans="1:121" ht="15.75">
      <c r="A23" s="142"/>
      <c r="B23" s="143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CQ23" s="1" t="s">
        <v>167</v>
      </c>
      <c r="DO23" s="210"/>
      <c r="DP23" s="210"/>
      <c r="DQ23" s="234"/>
    </row>
    <row r="24" spans="1:121" ht="15">
      <c r="A24" s="144"/>
      <c r="B24" s="145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CQ24" s="113" t="s">
        <v>168</v>
      </c>
      <c r="CR24" s="26"/>
      <c r="CS24" s="26"/>
      <c r="CT24" s="26"/>
      <c r="CU24" s="26" t="s">
        <v>38</v>
      </c>
      <c r="CV24" s="11"/>
      <c r="CW24" s="11"/>
      <c r="CX24" s="13"/>
      <c r="DO24" s="242"/>
      <c r="DP24" s="242"/>
      <c r="DQ24" s="247"/>
    </row>
    <row r="25" spans="1:121" ht="15">
      <c r="A25" s="198" t="s">
        <v>89</v>
      </c>
      <c r="B25" s="23" t="s">
        <v>90</v>
      </c>
      <c r="C25" s="14">
        <f aca="true" t="shared" si="34" ref="C25:V25">(C6/C17)*100</f>
        <v>57.33503256867743</v>
      </c>
      <c r="D25" s="14">
        <f t="shared" si="34"/>
        <v>59.028782762502004</v>
      </c>
      <c r="E25" s="14">
        <f t="shared" si="34"/>
        <v>58.83647030065998</v>
      </c>
      <c r="F25" s="14">
        <f t="shared" si="34"/>
        <v>39.41798941798942</v>
      </c>
      <c r="G25" s="14">
        <f t="shared" si="34"/>
        <v>45.97457627118644</v>
      </c>
      <c r="H25" s="14">
        <f t="shared" si="34"/>
        <v>73.51106069200227</v>
      </c>
      <c r="I25" s="14">
        <f t="shared" si="34"/>
        <v>29.65779467680608</v>
      </c>
      <c r="J25" s="14">
        <f t="shared" si="34"/>
        <v>46.69201520912548</v>
      </c>
      <c r="K25" s="14">
        <f t="shared" si="34"/>
        <v>40.521938629194146</v>
      </c>
      <c r="L25" s="14">
        <f t="shared" si="34"/>
        <v>57.16463414634146</v>
      </c>
      <c r="M25" s="14">
        <f t="shared" si="34"/>
        <v>34.69387755102041</v>
      </c>
      <c r="N25" s="14">
        <f t="shared" si="34"/>
        <v>58.85063702900515</v>
      </c>
      <c r="O25" s="14">
        <f t="shared" si="34"/>
        <v>54.31547619047619</v>
      </c>
      <c r="P25" s="14">
        <f t="shared" si="34"/>
        <v>77.96017631858945</v>
      </c>
      <c r="Q25" s="14">
        <f t="shared" si="34"/>
        <v>20.57747375119313</v>
      </c>
      <c r="R25" s="14">
        <f t="shared" si="34"/>
        <v>57.5800574912573</v>
      </c>
      <c r="S25" s="14">
        <f t="shared" si="34"/>
        <v>63.75939849624061</v>
      </c>
      <c r="T25" s="14">
        <f t="shared" si="34"/>
        <v>45.26889040163377</v>
      </c>
      <c r="U25" s="14">
        <f t="shared" si="34"/>
        <v>57.24802804557406</v>
      </c>
      <c r="V25" s="14">
        <f t="shared" si="34"/>
        <v>56.054361710854764</v>
      </c>
      <c r="CQ25" s="155"/>
      <c r="CR25" s="154" t="s">
        <v>37</v>
      </c>
      <c r="CS25" s="49" t="s">
        <v>166</v>
      </c>
      <c r="CT25" s="49" t="s">
        <v>165</v>
      </c>
      <c r="CU25" s="49" t="s">
        <v>164</v>
      </c>
      <c r="CV25" s="49" t="s">
        <v>163</v>
      </c>
      <c r="CW25" s="48" t="s">
        <v>162</v>
      </c>
      <c r="CX25" s="47" t="s">
        <v>18</v>
      </c>
      <c r="DO25" s="242"/>
      <c r="DP25" s="242"/>
      <c r="DQ25" s="247"/>
    </row>
    <row r="26" spans="1:121" ht="15" customHeight="1">
      <c r="A26" s="189"/>
      <c r="B26" s="17" t="s">
        <v>91</v>
      </c>
      <c r="C26" s="14">
        <f aca="true" t="shared" si="35" ref="C26:V26">(C7/C17)*100</f>
        <v>11.777552665403132</v>
      </c>
      <c r="D26" s="14">
        <f t="shared" si="35"/>
        <v>11.127190866698825</v>
      </c>
      <c r="E26" s="14">
        <f t="shared" si="35"/>
        <v>16.1504347522436</v>
      </c>
      <c r="F26" s="14">
        <f t="shared" si="35"/>
        <v>4.497354497354497</v>
      </c>
      <c r="G26" s="14">
        <f t="shared" si="35"/>
        <v>7.69774011299435</v>
      </c>
      <c r="H26" s="14">
        <f t="shared" si="35"/>
        <v>9.699376063528078</v>
      </c>
      <c r="I26" s="14">
        <f t="shared" si="35"/>
        <v>5.893536121673003</v>
      </c>
      <c r="J26" s="14">
        <f t="shared" si="35"/>
        <v>9.125475285171103</v>
      </c>
      <c r="K26" s="14">
        <f t="shared" si="35"/>
        <v>6.19443647834815</v>
      </c>
      <c r="L26" s="14">
        <f t="shared" si="35"/>
        <v>6.351626016260163</v>
      </c>
      <c r="M26" s="14">
        <f t="shared" si="35"/>
        <v>6.122448979591836</v>
      </c>
      <c r="N26" s="14">
        <f t="shared" si="35"/>
        <v>9.731634589319599</v>
      </c>
      <c r="O26" s="14">
        <f t="shared" si="35"/>
        <v>8.878968253968255</v>
      </c>
      <c r="P26" s="14">
        <f t="shared" si="35"/>
        <v>13.041495668034656</v>
      </c>
      <c r="Q26" s="14">
        <f t="shared" si="35"/>
        <v>4.152083996181992</v>
      </c>
      <c r="R26" s="14">
        <f t="shared" si="35"/>
        <v>12.3322408773825</v>
      </c>
      <c r="S26" s="14">
        <f t="shared" si="35"/>
        <v>8.796992481203008</v>
      </c>
      <c r="T26" s="14">
        <f t="shared" si="35"/>
        <v>6.73927842069435</v>
      </c>
      <c r="U26" s="14">
        <f t="shared" si="35"/>
        <v>9.430324276950044</v>
      </c>
      <c r="V26" s="14">
        <f t="shared" si="35"/>
        <v>11.650109965662587</v>
      </c>
      <c r="CQ26" s="65" t="s">
        <v>161</v>
      </c>
      <c r="CR26" s="45">
        <f aca="true" t="shared" si="36" ref="CR26:CX26">(CR4/CR19)*100</f>
        <v>9.948834565093803</v>
      </c>
      <c r="CS26" s="45">
        <f t="shared" si="36"/>
        <v>31.549266627001575</v>
      </c>
      <c r="CT26" s="45">
        <f t="shared" si="36"/>
        <v>26.900020671122444</v>
      </c>
      <c r="CU26" s="45">
        <f t="shared" si="36"/>
        <v>18.10252612523657</v>
      </c>
      <c r="CV26" s="45">
        <f t="shared" si="36"/>
        <v>11.455497382198953</v>
      </c>
      <c r="CW26" s="45">
        <f t="shared" si="36"/>
        <v>7.422387407083515</v>
      </c>
      <c r="CX26" s="45">
        <f t="shared" si="36"/>
        <v>23.45700774849207</v>
      </c>
      <c r="DO26" s="242"/>
      <c r="DP26" s="242"/>
      <c r="DQ26" s="247"/>
    </row>
    <row r="27" spans="1:121" ht="15" customHeight="1">
      <c r="A27" s="189"/>
      <c r="B27" s="17" t="s">
        <v>118</v>
      </c>
      <c r="C27" s="14">
        <f aca="true" t="shared" si="37" ref="C27:V27">(C8/C17)*100</f>
        <v>2.1834084918197068</v>
      </c>
      <c r="D27" s="14">
        <f t="shared" si="37"/>
        <v>1.672294581122367</v>
      </c>
      <c r="E27" s="14">
        <f t="shared" si="37"/>
        <v>2.8913643188881517</v>
      </c>
      <c r="F27" s="14">
        <f t="shared" si="37"/>
        <v>4.761904761904762</v>
      </c>
      <c r="G27" s="14">
        <f t="shared" si="37"/>
        <v>5.5790960451977405</v>
      </c>
      <c r="H27" s="14">
        <f t="shared" si="37"/>
        <v>2.864435621100397</v>
      </c>
      <c r="I27" s="14">
        <f t="shared" si="37"/>
        <v>4.3726235741444865</v>
      </c>
      <c r="J27" s="14">
        <f t="shared" si="37"/>
        <v>3.802281368821293</v>
      </c>
      <c r="K27" s="14">
        <f t="shared" si="37"/>
        <v>8.890163464295957</v>
      </c>
      <c r="L27" s="14">
        <f t="shared" si="37"/>
        <v>7.774390243902439</v>
      </c>
      <c r="M27" s="14">
        <f t="shared" si="37"/>
        <v>16.3265306122449</v>
      </c>
      <c r="N27" s="14">
        <f t="shared" si="37"/>
        <v>1.8162103551097857</v>
      </c>
      <c r="O27" s="14">
        <f t="shared" si="37"/>
        <v>8.829365079365079</v>
      </c>
      <c r="P27" s="14">
        <f t="shared" si="37"/>
        <v>0.8815929472564219</v>
      </c>
      <c r="Q27" s="14">
        <f t="shared" si="37"/>
        <v>1.0897231944002546</v>
      </c>
      <c r="R27" s="14">
        <f t="shared" si="37"/>
        <v>2.2616584579892707</v>
      </c>
      <c r="S27" s="14">
        <f t="shared" si="37"/>
        <v>3.7218045112781954</v>
      </c>
      <c r="T27" s="14">
        <f t="shared" si="37"/>
        <v>7.4063989108236905</v>
      </c>
      <c r="U27" s="14">
        <f t="shared" si="37"/>
        <v>4.294478527607362</v>
      </c>
      <c r="V27" s="14">
        <f t="shared" si="37"/>
        <v>2.3918996519381692</v>
      </c>
      <c r="CQ27" s="44" t="s">
        <v>160</v>
      </c>
      <c r="CR27" s="14">
        <f aca="true" t="shared" si="38" ref="CR27:CX27">(CR5/CR19)*100</f>
        <v>0.9285578927420882</v>
      </c>
      <c r="CS27" s="14">
        <f t="shared" si="38"/>
        <v>5.3082236076260445</v>
      </c>
      <c r="CT27" s="14">
        <f t="shared" si="38"/>
        <v>6.424125496681136</v>
      </c>
      <c r="CU27" s="14">
        <f t="shared" si="38"/>
        <v>4.431004690199951</v>
      </c>
      <c r="CV27" s="14">
        <f t="shared" si="38"/>
        <v>2.5968586387434556</v>
      </c>
      <c r="CW27" s="14">
        <f t="shared" si="38"/>
        <v>1.6178399650196764</v>
      </c>
      <c r="CX27" s="14">
        <f t="shared" si="38"/>
        <v>4.882852916605992</v>
      </c>
      <c r="DO27" s="7"/>
      <c r="DP27" s="7"/>
      <c r="DQ27" s="7"/>
    </row>
    <row r="28" spans="1:121" ht="15" customHeight="1">
      <c r="A28" s="189"/>
      <c r="B28" s="17" t="s">
        <v>92</v>
      </c>
      <c r="C28" s="14">
        <f aca="true" t="shared" si="39" ref="C28:V28">(C9/C17)*100</f>
        <v>4.135895257390584</v>
      </c>
      <c r="D28" s="14">
        <f t="shared" si="39"/>
        <v>2.4923621160958356</v>
      </c>
      <c r="E28" s="14">
        <f t="shared" si="39"/>
        <v>4.406886196179768</v>
      </c>
      <c r="F28" s="14">
        <f t="shared" si="39"/>
        <v>13.492063492063492</v>
      </c>
      <c r="G28" s="14">
        <f t="shared" si="39"/>
        <v>11.37005649717514</v>
      </c>
      <c r="H28" s="14">
        <f t="shared" si="39"/>
        <v>4.197390811117414</v>
      </c>
      <c r="I28" s="14">
        <f t="shared" si="39"/>
        <v>6.273764258555133</v>
      </c>
      <c r="J28" s="14">
        <f t="shared" si="39"/>
        <v>4.258555133079848</v>
      </c>
      <c r="K28" s="14">
        <f t="shared" si="39"/>
        <v>7.857757384571265</v>
      </c>
      <c r="L28" s="14">
        <f t="shared" si="39"/>
        <v>3.6077235772357725</v>
      </c>
      <c r="M28" s="14">
        <f t="shared" si="39"/>
        <v>10.204081632653061</v>
      </c>
      <c r="N28" s="14">
        <f t="shared" si="39"/>
        <v>5.719707237733803</v>
      </c>
      <c r="O28" s="14">
        <f t="shared" si="39"/>
        <v>5.704365079365079</v>
      </c>
      <c r="P28" s="14">
        <f t="shared" si="39"/>
        <v>2.1583827329381364</v>
      </c>
      <c r="Q28" s="14">
        <f t="shared" si="39"/>
        <v>7.659879096404709</v>
      </c>
      <c r="R28" s="14">
        <f t="shared" si="39"/>
        <v>4.124631524983064</v>
      </c>
      <c r="S28" s="14">
        <f t="shared" si="39"/>
        <v>6.7669172932330826</v>
      </c>
      <c r="T28" s="14">
        <f t="shared" si="39"/>
        <v>5.976855003403676</v>
      </c>
      <c r="U28" s="14">
        <f t="shared" si="39"/>
        <v>5.714285714285714</v>
      </c>
      <c r="V28" s="14">
        <f t="shared" si="39"/>
        <v>4.391204309560177</v>
      </c>
      <c r="CQ28" s="44" t="s">
        <v>159</v>
      </c>
      <c r="CR28" s="14">
        <f aca="true" t="shared" si="40" ref="CR28:CX28">(CR6/CR19)*100</f>
        <v>9.020276672351715</v>
      </c>
      <c r="CS28" s="14">
        <f t="shared" si="40"/>
        <v>26.24104301937553</v>
      </c>
      <c r="CT28" s="14">
        <f t="shared" si="40"/>
        <v>20.475895174441305</v>
      </c>
      <c r="CU28" s="14">
        <f t="shared" si="40"/>
        <v>13.671521435036615</v>
      </c>
      <c r="CV28" s="14">
        <f t="shared" si="40"/>
        <v>8.858638743455497</v>
      </c>
      <c r="CW28" s="14">
        <f t="shared" si="40"/>
        <v>5.804547442063839</v>
      </c>
      <c r="CX28" s="14">
        <f t="shared" si="40"/>
        <v>18.57415483188608</v>
      </c>
      <c r="DO28" s="7"/>
      <c r="DP28" s="7"/>
      <c r="DQ28" s="7"/>
    </row>
    <row r="29" spans="1:121" ht="15" customHeight="1">
      <c r="A29" s="190"/>
      <c r="B29" s="18" t="s">
        <v>18</v>
      </c>
      <c r="C29" s="15">
        <f aca="true" t="shared" si="41" ref="C29:V29">(C10/C17)*100</f>
        <v>75.43188898329085</v>
      </c>
      <c r="D29" s="15">
        <f t="shared" si="41"/>
        <v>74.32063032641904</v>
      </c>
      <c r="E29" s="15">
        <f t="shared" si="41"/>
        <v>82.2851555679715</v>
      </c>
      <c r="F29" s="15">
        <f t="shared" si="41"/>
        <v>62.16931216931217</v>
      </c>
      <c r="G29" s="15">
        <f t="shared" si="41"/>
        <v>70.62146892655367</v>
      </c>
      <c r="H29" s="15">
        <f t="shared" si="41"/>
        <v>90.27226318774815</v>
      </c>
      <c r="I29" s="15">
        <f t="shared" si="41"/>
        <v>46.19771863117871</v>
      </c>
      <c r="J29" s="15">
        <f t="shared" si="41"/>
        <v>63.87832699619772</v>
      </c>
      <c r="K29" s="15">
        <f t="shared" si="41"/>
        <v>63.46429595640952</v>
      </c>
      <c r="L29" s="15">
        <f t="shared" si="41"/>
        <v>74.89837398373984</v>
      </c>
      <c r="M29" s="15">
        <f t="shared" si="41"/>
        <v>67.3469387755102</v>
      </c>
      <c r="N29" s="15">
        <f t="shared" si="41"/>
        <v>76.11818921116834</v>
      </c>
      <c r="O29" s="15">
        <f t="shared" si="41"/>
        <v>77.72817460317461</v>
      </c>
      <c r="P29" s="15">
        <f t="shared" si="41"/>
        <v>94.04164766681866</v>
      </c>
      <c r="Q29" s="15">
        <f t="shared" si="41"/>
        <v>33.47916003818008</v>
      </c>
      <c r="R29" s="15">
        <f t="shared" si="41"/>
        <v>76.29858835161214</v>
      </c>
      <c r="S29" s="15">
        <f t="shared" si="41"/>
        <v>83.04511278195488</v>
      </c>
      <c r="T29" s="15">
        <f t="shared" si="41"/>
        <v>65.39142273655548</v>
      </c>
      <c r="U29" s="15">
        <f t="shared" si="41"/>
        <v>76.68711656441718</v>
      </c>
      <c r="V29" s="15">
        <f t="shared" si="41"/>
        <v>74.48757563801568</v>
      </c>
      <c r="AQ29" s="1" t="s">
        <v>78</v>
      </c>
      <c r="CQ29" s="46" t="s">
        <v>158</v>
      </c>
      <c r="CR29" s="45">
        <f aca="true" t="shared" si="42" ref="CR29:CX29">(CR7/CR19)*100</f>
        <v>22.001137009664582</v>
      </c>
      <c r="CS29" s="45">
        <f t="shared" si="42"/>
        <v>37.86377628889981</v>
      </c>
      <c r="CT29" s="45">
        <f t="shared" si="42"/>
        <v>33.523967018075744</v>
      </c>
      <c r="CU29" s="45">
        <f t="shared" si="42"/>
        <v>28.12474286184481</v>
      </c>
      <c r="CV29" s="45">
        <f t="shared" si="42"/>
        <v>24.17801047120419</v>
      </c>
      <c r="CW29" s="45">
        <f t="shared" si="42"/>
        <v>19.19545255793616</v>
      </c>
      <c r="CX29" s="45">
        <f t="shared" si="42"/>
        <v>31.64925619074626</v>
      </c>
      <c r="DO29" s="7"/>
      <c r="DP29" s="7"/>
      <c r="DQ29" s="7"/>
    </row>
    <row r="30" spans="1:121" ht="15" customHeight="1">
      <c r="A30" s="198" t="s">
        <v>93</v>
      </c>
      <c r="B30" s="17" t="s">
        <v>94</v>
      </c>
      <c r="C30" s="14">
        <f aca="true" t="shared" si="43" ref="C30:V30">(C11/C17)*100</f>
        <v>10.197045944709496</v>
      </c>
      <c r="D30" s="14">
        <f t="shared" si="43"/>
        <v>15.211448785978455</v>
      </c>
      <c r="E30" s="14">
        <f t="shared" si="43"/>
        <v>3.348814470789538</v>
      </c>
      <c r="F30" s="14">
        <f t="shared" si="43"/>
        <v>2.380952380952381</v>
      </c>
      <c r="G30" s="14">
        <f t="shared" si="43"/>
        <v>7.062146892655368</v>
      </c>
      <c r="H30" s="14">
        <f t="shared" si="43"/>
        <v>1.1344299489506522</v>
      </c>
      <c r="I30" s="14">
        <f t="shared" si="43"/>
        <v>6.273764258555133</v>
      </c>
      <c r="J30" s="14">
        <f t="shared" si="43"/>
        <v>3.11787072243346</v>
      </c>
      <c r="K30" s="14">
        <f t="shared" si="43"/>
        <v>3.2979638657872097</v>
      </c>
      <c r="L30" s="14">
        <f t="shared" si="43"/>
        <v>3.201219512195122</v>
      </c>
      <c r="M30" s="14">
        <f t="shared" si="43"/>
        <v>0</v>
      </c>
      <c r="N30" s="14">
        <f t="shared" si="43"/>
        <v>5.204662510165357</v>
      </c>
      <c r="O30" s="14">
        <f t="shared" si="43"/>
        <v>1.984126984126984</v>
      </c>
      <c r="P30" s="14">
        <f t="shared" si="43"/>
        <v>1.0791913664690682</v>
      </c>
      <c r="Q30" s="14">
        <f t="shared" si="43"/>
        <v>35.84950684059815</v>
      </c>
      <c r="R30" s="14">
        <f t="shared" si="43"/>
        <v>9.442115092370509</v>
      </c>
      <c r="S30" s="14">
        <f t="shared" si="43"/>
        <v>2.800751879699248</v>
      </c>
      <c r="T30" s="14">
        <f t="shared" si="43"/>
        <v>3.430905377808033</v>
      </c>
      <c r="U30" s="14">
        <f t="shared" si="43"/>
        <v>4.06660823838738</v>
      </c>
      <c r="V30" s="14">
        <f t="shared" si="43"/>
        <v>10.09379309267195</v>
      </c>
      <c r="AQ30" s="194" t="s">
        <v>87</v>
      </c>
      <c r="AR30" s="235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26" t="s">
        <v>75</v>
      </c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37"/>
      <c r="BP30" s="13"/>
      <c r="CQ30" s="46" t="s">
        <v>157</v>
      </c>
      <c r="CR30" s="45">
        <f aca="true" t="shared" si="44" ref="CR30:CX30">(CR8/CR19)*100</f>
        <v>11.218495357210537</v>
      </c>
      <c r="CS30" s="45">
        <f t="shared" si="44"/>
        <v>9.460123651602556</v>
      </c>
      <c r="CT30" s="45">
        <f t="shared" si="44"/>
        <v>8.550954316819404</v>
      </c>
      <c r="CU30" s="45">
        <f t="shared" si="44"/>
        <v>11.244137250061712</v>
      </c>
      <c r="CV30" s="45">
        <f t="shared" si="44"/>
        <v>13.298429319371726</v>
      </c>
      <c r="CW30" s="45">
        <f t="shared" si="44"/>
        <v>16.84521206821163</v>
      </c>
      <c r="CX30" s="45">
        <f t="shared" si="44"/>
        <v>10.358913831556519</v>
      </c>
      <c r="DO30" s="7"/>
      <c r="DP30" s="7"/>
      <c r="DQ30" s="7"/>
    </row>
    <row r="31" spans="1:121" ht="15">
      <c r="A31" s="189"/>
      <c r="B31" s="17" t="s">
        <v>119</v>
      </c>
      <c r="C31" s="14">
        <f aca="true" t="shared" si="45" ref="C31:V31">(C12/C17)*100</f>
        <v>5.597128727969849</v>
      </c>
      <c r="D31" s="14">
        <f t="shared" si="45"/>
        <v>3.167711850779868</v>
      </c>
      <c r="E31" s="14">
        <f t="shared" si="45"/>
        <v>6.037643607919824</v>
      </c>
      <c r="F31" s="14">
        <f t="shared" si="45"/>
        <v>8.994708994708994</v>
      </c>
      <c r="G31" s="14">
        <f t="shared" si="45"/>
        <v>7.415254237288135</v>
      </c>
      <c r="H31" s="14">
        <f t="shared" si="45"/>
        <v>3.403289846851957</v>
      </c>
      <c r="I31" s="14">
        <f t="shared" si="45"/>
        <v>33.65019011406844</v>
      </c>
      <c r="J31" s="14">
        <f t="shared" si="45"/>
        <v>17.642585551330797</v>
      </c>
      <c r="K31" s="14">
        <f t="shared" si="45"/>
        <v>10.1519931172928</v>
      </c>
      <c r="L31" s="14">
        <f t="shared" si="45"/>
        <v>12.195121951219512</v>
      </c>
      <c r="M31" s="14">
        <f t="shared" si="45"/>
        <v>26.53061224489796</v>
      </c>
      <c r="N31" s="14">
        <f t="shared" si="45"/>
        <v>6.58715098942803</v>
      </c>
      <c r="O31" s="14">
        <f t="shared" si="45"/>
        <v>9.672619047619047</v>
      </c>
      <c r="P31" s="14">
        <f t="shared" si="45"/>
        <v>1.595987232102143</v>
      </c>
      <c r="Q31" s="14">
        <f t="shared" si="45"/>
        <v>4.94750238625517</v>
      </c>
      <c r="R31" s="14">
        <f t="shared" si="45"/>
        <v>5.585715070399326</v>
      </c>
      <c r="S31" s="14">
        <f t="shared" si="45"/>
        <v>4.868421052631579</v>
      </c>
      <c r="T31" s="14">
        <f t="shared" si="45"/>
        <v>13.832539142273657</v>
      </c>
      <c r="U31" s="14">
        <f t="shared" si="45"/>
        <v>7.677475898334794</v>
      </c>
      <c r="V31" s="14">
        <f t="shared" si="45"/>
        <v>5.720167663454289</v>
      </c>
      <c r="AQ31" s="140"/>
      <c r="AR31" s="141"/>
      <c r="AS31" s="209" t="s">
        <v>170</v>
      </c>
      <c r="AT31" s="209" t="s">
        <v>123</v>
      </c>
      <c r="AU31" s="231" t="s">
        <v>124</v>
      </c>
      <c r="AV31" s="209" t="s">
        <v>125</v>
      </c>
      <c r="AW31" s="231" t="s">
        <v>127</v>
      </c>
      <c r="AX31" s="209" t="s">
        <v>128</v>
      </c>
      <c r="AY31" s="209" t="s">
        <v>129</v>
      </c>
      <c r="AZ31" s="209" t="s">
        <v>130</v>
      </c>
      <c r="BA31" s="209" t="s">
        <v>132</v>
      </c>
      <c r="BB31" s="231" t="s">
        <v>133</v>
      </c>
      <c r="BC31" s="231" t="s">
        <v>134</v>
      </c>
      <c r="BD31" s="209" t="s">
        <v>135</v>
      </c>
      <c r="BE31" s="209" t="s">
        <v>136</v>
      </c>
      <c r="BF31" s="209" t="s">
        <v>137</v>
      </c>
      <c r="BG31" s="231" t="s">
        <v>138</v>
      </c>
      <c r="BH31" s="209" t="s">
        <v>139</v>
      </c>
      <c r="BI31" s="209" t="s">
        <v>141</v>
      </c>
      <c r="BJ31" s="231" t="s">
        <v>142</v>
      </c>
      <c r="BK31" s="209" t="s">
        <v>122</v>
      </c>
      <c r="BL31" s="231" t="s">
        <v>126</v>
      </c>
      <c r="BM31" s="209" t="s">
        <v>131</v>
      </c>
      <c r="BN31" s="231" t="s">
        <v>169</v>
      </c>
      <c r="BO31" s="209" t="s">
        <v>140</v>
      </c>
      <c r="BP31" s="230" t="s">
        <v>36</v>
      </c>
      <c r="CQ31" s="46" t="s">
        <v>156</v>
      </c>
      <c r="CR31" s="45">
        <f aca="true" t="shared" si="46" ref="CR31:CX31">(CR9/CR19)*100</f>
        <v>2.7098730339207884</v>
      </c>
      <c r="CS31" s="45">
        <f t="shared" si="46"/>
        <v>5.414284605634167</v>
      </c>
      <c r="CT31" s="45">
        <f t="shared" si="46"/>
        <v>10.367716300328441</v>
      </c>
      <c r="CU31" s="45">
        <f t="shared" si="46"/>
        <v>13.593351435859457</v>
      </c>
      <c r="CV31" s="45">
        <f t="shared" si="46"/>
        <v>12.973821989528798</v>
      </c>
      <c r="CW31" s="45">
        <f t="shared" si="46"/>
        <v>7.837778749453432</v>
      </c>
      <c r="CX31" s="45">
        <f t="shared" si="46"/>
        <v>9.204687416172966</v>
      </c>
      <c r="DO31" s="146"/>
      <c r="DP31" s="146"/>
      <c r="DQ31" s="146"/>
    </row>
    <row r="32" spans="1:183" ht="15.75" customHeight="1">
      <c r="A32" s="189"/>
      <c r="B32" s="17" t="s">
        <v>96</v>
      </c>
      <c r="C32" s="14">
        <f aca="true" t="shared" si="47" ref="C32:V32">(C13/C17)*100</f>
        <v>3.7257913426137725</v>
      </c>
      <c r="D32" s="14">
        <f t="shared" si="47"/>
        <v>2.6210001607975557</v>
      </c>
      <c r="E32" s="14">
        <f t="shared" si="47"/>
        <v>4.724656912386074</v>
      </c>
      <c r="F32" s="14">
        <f t="shared" si="47"/>
        <v>14.550264550264549</v>
      </c>
      <c r="G32" s="14">
        <f t="shared" si="47"/>
        <v>4.519774011299435</v>
      </c>
      <c r="H32" s="14">
        <f t="shared" si="47"/>
        <v>2.127056154282473</v>
      </c>
      <c r="I32" s="14">
        <f t="shared" si="47"/>
        <v>7.604562737642586</v>
      </c>
      <c r="J32" s="14">
        <f t="shared" si="47"/>
        <v>10.26615969581749</v>
      </c>
      <c r="K32" s="14">
        <f t="shared" si="47"/>
        <v>14.023515916260395</v>
      </c>
      <c r="L32" s="14">
        <f t="shared" si="47"/>
        <v>4.878048780487805</v>
      </c>
      <c r="M32" s="14">
        <f t="shared" si="47"/>
        <v>6.122448979591836</v>
      </c>
      <c r="N32" s="14">
        <f t="shared" si="47"/>
        <v>6.5329357549471405</v>
      </c>
      <c r="O32" s="14">
        <f t="shared" si="47"/>
        <v>5.406746031746032</v>
      </c>
      <c r="P32" s="14">
        <f t="shared" si="47"/>
        <v>2.1583827329381364</v>
      </c>
      <c r="Q32" s="14">
        <f t="shared" si="47"/>
        <v>5.3133948456888325</v>
      </c>
      <c r="R32" s="14">
        <f t="shared" si="47"/>
        <v>3.825274182031236</v>
      </c>
      <c r="S32" s="14">
        <f t="shared" si="47"/>
        <v>3.6466165413533833</v>
      </c>
      <c r="T32" s="14">
        <f t="shared" si="47"/>
        <v>10.388019060585432</v>
      </c>
      <c r="U32" s="14">
        <f t="shared" si="47"/>
        <v>6.134969325153374</v>
      </c>
      <c r="V32" s="14">
        <f t="shared" si="47"/>
        <v>4.0915820601666475</v>
      </c>
      <c r="AQ32" s="142"/>
      <c r="AR32" s="143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CQ32" s="46" t="s">
        <v>155</v>
      </c>
      <c r="CR32" s="45">
        <f aca="true" t="shared" si="48" ref="CR32:CX32">(CR10/CR19)*100</f>
        <v>3.695281409891984</v>
      </c>
      <c r="CS32" s="45">
        <f t="shared" si="48"/>
        <v>3.3266937424011176</v>
      </c>
      <c r="CT32" s="45">
        <f t="shared" si="48"/>
        <v>3.6289303842531986</v>
      </c>
      <c r="CU32" s="45">
        <f t="shared" si="48"/>
        <v>5.048136262651197</v>
      </c>
      <c r="CV32" s="45">
        <f t="shared" si="48"/>
        <v>6.25130890052356</v>
      </c>
      <c r="CW32" s="45">
        <f t="shared" si="48"/>
        <v>8.209444687363359</v>
      </c>
      <c r="CX32" s="45">
        <f t="shared" si="48"/>
        <v>4.319535243759436</v>
      </c>
      <c r="DO32" s="7"/>
      <c r="DP32" s="7"/>
      <c r="DQ32" s="7"/>
      <c r="FF32" s="5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</row>
    <row r="33" spans="1:183" ht="15">
      <c r="A33" s="189"/>
      <c r="B33" s="17" t="s">
        <v>98</v>
      </c>
      <c r="C33" s="14">
        <f aca="true" t="shared" si="49" ref="C33:V33">(C14/C17)*100</f>
        <v>2.7623466875803326</v>
      </c>
      <c r="D33" s="14">
        <f t="shared" si="49"/>
        <v>2.6210001607975557</v>
      </c>
      <c r="E33" s="14">
        <f t="shared" si="49"/>
        <v>0.8660125013094946</v>
      </c>
      <c r="F33" s="14">
        <f t="shared" si="49"/>
        <v>4.232804232804233</v>
      </c>
      <c r="G33" s="14">
        <f t="shared" si="49"/>
        <v>2.9661016949152543</v>
      </c>
      <c r="H33" s="14">
        <f t="shared" si="49"/>
        <v>1.0209869540555871</v>
      </c>
      <c r="I33" s="14">
        <f t="shared" si="49"/>
        <v>0.9505703422053232</v>
      </c>
      <c r="J33" s="14">
        <f t="shared" si="49"/>
        <v>0.22813688212927757</v>
      </c>
      <c r="K33" s="14">
        <f t="shared" si="49"/>
        <v>1.9501003728133066</v>
      </c>
      <c r="L33" s="14">
        <f t="shared" si="49"/>
        <v>0.8638211382113822</v>
      </c>
      <c r="M33" s="14">
        <f t="shared" si="49"/>
        <v>0</v>
      </c>
      <c r="N33" s="14">
        <f t="shared" si="49"/>
        <v>1.8975332068311195</v>
      </c>
      <c r="O33" s="14">
        <f t="shared" si="49"/>
        <v>0.8928571428571428</v>
      </c>
      <c r="P33" s="14">
        <f t="shared" si="49"/>
        <v>0.22799817601459188</v>
      </c>
      <c r="Q33" s="14">
        <f t="shared" si="49"/>
        <v>13.013044861597201</v>
      </c>
      <c r="R33" s="14">
        <f t="shared" si="49"/>
        <v>2.5097497116282477</v>
      </c>
      <c r="S33" s="14">
        <f t="shared" si="49"/>
        <v>1.7669172932330828</v>
      </c>
      <c r="T33" s="14">
        <f t="shared" si="49"/>
        <v>1.2661674608577262</v>
      </c>
      <c r="U33" s="14">
        <f t="shared" si="49"/>
        <v>1.5425065731814198</v>
      </c>
      <c r="V33" s="14">
        <f t="shared" si="49"/>
        <v>2.894264987948701</v>
      </c>
      <c r="AQ33" s="142"/>
      <c r="AR33" s="143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189"/>
      <c r="BG33" s="189"/>
      <c r="BH33" s="189"/>
      <c r="BI33" s="189"/>
      <c r="BJ33" s="189"/>
      <c r="BK33" s="189"/>
      <c r="BL33" s="189"/>
      <c r="BM33" s="189"/>
      <c r="BN33" s="189"/>
      <c r="BO33" s="189"/>
      <c r="BP33" s="189"/>
      <c r="CQ33" s="46" t="s">
        <v>154</v>
      </c>
      <c r="CR33" s="45">
        <f aca="true" t="shared" si="50" ref="CR33:CX33">(CR11/CR19)*100</f>
        <v>9.77828311540648</v>
      </c>
      <c r="CS33" s="45">
        <f t="shared" si="50"/>
        <v>4.8813927619836</v>
      </c>
      <c r="CT33" s="45">
        <f t="shared" si="50"/>
        <v>6.366705712120169</v>
      </c>
      <c r="CU33" s="45">
        <f t="shared" si="50"/>
        <v>10.37603883814696</v>
      </c>
      <c r="CV33" s="45">
        <f t="shared" si="50"/>
        <v>14.523560209424083</v>
      </c>
      <c r="CW33" s="45">
        <f t="shared" si="50"/>
        <v>15.40227372103192</v>
      </c>
      <c r="CX33" s="45">
        <f t="shared" si="50"/>
        <v>8.042030396161776</v>
      </c>
      <c r="DO33" s="7"/>
      <c r="DP33" s="7"/>
      <c r="DQ33" s="7"/>
      <c r="FF33" s="151"/>
      <c r="FG33" s="151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0"/>
      <c r="FS33" s="28"/>
      <c r="FT33" s="28"/>
      <c r="FU33" s="28"/>
      <c r="FV33" s="28"/>
      <c r="FW33" s="28"/>
      <c r="FX33" s="28"/>
      <c r="FY33" s="28"/>
      <c r="FZ33" s="28"/>
      <c r="GA33" s="28"/>
    </row>
    <row r="34" spans="1:183" ht="15">
      <c r="A34" s="189"/>
      <c r="B34" s="17" t="s">
        <v>97</v>
      </c>
      <c r="C34" s="14">
        <f aca="true" t="shared" si="51" ref="C34:V34">(C15/C17)*100</f>
        <v>2.285798313835697</v>
      </c>
      <c r="D34" s="14">
        <f t="shared" si="51"/>
        <v>2.0582087152275284</v>
      </c>
      <c r="E34" s="14">
        <f t="shared" si="51"/>
        <v>2.7377169396235637</v>
      </c>
      <c r="F34" s="14">
        <f t="shared" si="51"/>
        <v>7.671957671957672</v>
      </c>
      <c r="G34" s="14">
        <f t="shared" si="51"/>
        <v>7.415254237288135</v>
      </c>
      <c r="H34" s="14">
        <f t="shared" si="51"/>
        <v>2.0419739081111743</v>
      </c>
      <c r="I34" s="14">
        <f t="shared" si="51"/>
        <v>5.323193916349809</v>
      </c>
      <c r="J34" s="14">
        <f t="shared" si="51"/>
        <v>4.866920152091255</v>
      </c>
      <c r="K34" s="14">
        <f t="shared" si="51"/>
        <v>7.112130771436766</v>
      </c>
      <c r="L34" s="14">
        <f t="shared" si="51"/>
        <v>3.9634146341463414</v>
      </c>
      <c r="M34" s="14">
        <f t="shared" si="51"/>
        <v>0</v>
      </c>
      <c r="N34" s="14">
        <f t="shared" si="51"/>
        <v>3.6595283274600163</v>
      </c>
      <c r="O34" s="14">
        <f t="shared" si="51"/>
        <v>4.315476190476191</v>
      </c>
      <c r="P34" s="14">
        <f t="shared" si="51"/>
        <v>0.8967928256573948</v>
      </c>
      <c r="Q34" s="14">
        <f t="shared" si="51"/>
        <v>7.39739102768056</v>
      </c>
      <c r="R34" s="14">
        <f t="shared" si="51"/>
        <v>2.3385575919585477</v>
      </c>
      <c r="S34" s="14">
        <f t="shared" si="51"/>
        <v>3.8721804511278197</v>
      </c>
      <c r="T34" s="14">
        <f t="shared" si="51"/>
        <v>5.690946221919673</v>
      </c>
      <c r="U34" s="14">
        <f t="shared" si="51"/>
        <v>3.891323400525855</v>
      </c>
      <c r="V34" s="14">
        <f t="shared" si="51"/>
        <v>2.7126165577427157</v>
      </c>
      <c r="AQ34" s="144"/>
      <c r="AR34" s="145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/>
      <c r="BG34" s="190"/>
      <c r="BH34" s="190"/>
      <c r="BI34" s="190"/>
      <c r="BJ34" s="190"/>
      <c r="BK34" s="190"/>
      <c r="BL34" s="190"/>
      <c r="BM34" s="190"/>
      <c r="BN34" s="190"/>
      <c r="BO34" s="190"/>
      <c r="BP34" s="190"/>
      <c r="CQ34" s="46" t="s">
        <v>153</v>
      </c>
      <c r="CR34" s="45">
        <f aca="true" t="shared" si="52" ref="CR34:CX34">(CR12/CR19)*100</f>
        <v>5.040742846314194</v>
      </c>
      <c r="CS34" s="45">
        <f t="shared" si="52"/>
        <v>2.977468505057299</v>
      </c>
      <c r="CT34" s="45">
        <f t="shared" si="52"/>
        <v>4.680860837410139</v>
      </c>
      <c r="CU34" s="45">
        <f t="shared" si="52"/>
        <v>7.91574096930799</v>
      </c>
      <c r="CV34" s="45">
        <f t="shared" si="52"/>
        <v>11.842931937172775</v>
      </c>
      <c r="CW34" s="45">
        <f t="shared" si="52"/>
        <v>16.429820725841715</v>
      </c>
      <c r="CX34" s="45">
        <f t="shared" si="52"/>
        <v>6.141312261931222</v>
      </c>
      <c r="DO34" s="7"/>
      <c r="DP34" s="7"/>
      <c r="DQ34" s="7"/>
      <c r="FF34" s="150"/>
      <c r="FG34" s="150"/>
      <c r="FH34" s="210"/>
      <c r="FI34" s="210"/>
      <c r="FJ34" s="210"/>
      <c r="FK34" s="234"/>
      <c r="FL34" s="210"/>
      <c r="FM34" s="234"/>
      <c r="FN34" s="234"/>
      <c r="FO34" s="210"/>
      <c r="FP34" s="210"/>
      <c r="FQ34" s="210"/>
      <c r="FR34" s="210"/>
      <c r="FS34" s="210"/>
      <c r="FT34" s="234"/>
      <c r="FU34" s="234"/>
      <c r="FV34" s="210"/>
      <c r="FW34" s="210"/>
      <c r="FX34" s="234"/>
      <c r="FY34" s="210"/>
      <c r="FZ34" s="234"/>
      <c r="GA34" s="210"/>
    </row>
    <row r="35" spans="1:183" ht="15" customHeight="1">
      <c r="A35" s="190"/>
      <c r="B35" s="19" t="s">
        <v>18</v>
      </c>
      <c r="C35" s="15">
        <f aca="true" t="shared" si="53" ref="C35:V35">(C16/C17)*100</f>
        <v>24.56811101670915</v>
      </c>
      <c r="D35" s="15">
        <f t="shared" si="53"/>
        <v>25.67936967358096</v>
      </c>
      <c r="E35" s="15">
        <f t="shared" si="53"/>
        <v>17.714844432028496</v>
      </c>
      <c r="F35" s="15">
        <f t="shared" si="53"/>
        <v>37.83068783068783</v>
      </c>
      <c r="G35" s="15">
        <f t="shared" si="53"/>
        <v>29.37853107344633</v>
      </c>
      <c r="H35" s="15">
        <f t="shared" si="53"/>
        <v>9.727736812251843</v>
      </c>
      <c r="I35" s="15">
        <f t="shared" si="53"/>
        <v>53.80228136882129</v>
      </c>
      <c r="J35" s="15">
        <f t="shared" si="53"/>
        <v>36.12167300380228</v>
      </c>
      <c r="K35" s="15">
        <f t="shared" si="53"/>
        <v>36.53570404359048</v>
      </c>
      <c r="L35" s="15">
        <f t="shared" si="53"/>
        <v>25.101626016260166</v>
      </c>
      <c r="M35" s="15">
        <f t="shared" si="53"/>
        <v>32.6530612244898</v>
      </c>
      <c r="N35" s="15">
        <f t="shared" si="53"/>
        <v>23.88181078883166</v>
      </c>
      <c r="O35" s="15">
        <f t="shared" si="53"/>
        <v>22.2718253968254</v>
      </c>
      <c r="P35" s="15">
        <f t="shared" si="53"/>
        <v>5.958352333181335</v>
      </c>
      <c r="Q35" s="15">
        <f t="shared" si="53"/>
        <v>66.52083996181992</v>
      </c>
      <c r="R35" s="15">
        <f t="shared" si="53"/>
        <v>23.701411648387865</v>
      </c>
      <c r="S35" s="15">
        <f t="shared" si="53"/>
        <v>16.954887218045112</v>
      </c>
      <c r="T35" s="15">
        <f t="shared" si="53"/>
        <v>34.608577263444516</v>
      </c>
      <c r="U35" s="15">
        <f t="shared" si="53"/>
        <v>23.31288343558282</v>
      </c>
      <c r="V35" s="15">
        <f t="shared" si="53"/>
        <v>25.512424361984305</v>
      </c>
      <c r="AQ35" s="198" t="s">
        <v>89</v>
      </c>
      <c r="AR35" s="23" t="s">
        <v>90</v>
      </c>
      <c r="AS35" s="14">
        <f aca="true" t="shared" si="54" ref="AS35:BP35">(AS7/AS18)*100</f>
        <v>59.24427704600519</v>
      </c>
      <c r="AT35" s="14">
        <f t="shared" si="54"/>
        <v>54.3108182317408</v>
      </c>
      <c r="AU35" s="14">
        <f t="shared" si="54"/>
        <v>42.30769230769231</v>
      </c>
      <c r="AV35" s="14">
        <f t="shared" si="54"/>
        <v>63.36694164375191</v>
      </c>
      <c r="AW35" s="14">
        <f t="shared" si="54"/>
        <v>40.625</v>
      </c>
      <c r="AX35" s="14">
        <f t="shared" si="54"/>
        <v>46.57650042265427</v>
      </c>
      <c r="AY35" s="14">
        <f t="shared" si="54"/>
        <v>56.96361355081556</v>
      </c>
      <c r="AZ35" s="14">
        <f t="shared" si="54"/>
        <v>54.079634464751955</v>
      </c>
      <c r="BA35" s="14">
        <f t="shared" si="54"/>
        <v>50.613933048985395</v>
      </c>
      <c r="BB35" s="14">
        <f t="shared" si="54"/>
        <v>29.9364896073903</v>
      </c>
      <c r="BC35" s="14">
        <f t="shared" si="54"/>
        <v>34.68667255075022</v>
      </c>
      <c r="BD35" s="14">
        <f t="shared" si="54"/>
        <v>53.93225331369661</v>
      </c>
      <c r="BE35" s="14">
        <f t="shared" si="54"/>
        <v>49.974830103196574</v>
      </c>
      <c r="BF35" s="14">
        <f t="shared" si="54"/>
        <v>42.88419657229429</v>
      </c>
      <c r="BG35" s="14">
        <f t="shared" si="54"/>
        <v>43.06925857184722</v>
      </c>
      <c r="BH35" s="14">
        <f t="shared" si="54"/>
        <v>40.82774049217002</v>
      </c>
      <c r="BI35" s="14">
        <f t="shared" si="54"/>
        <v>37.704026115342764</v>
      </c>
      <c r="BJ35" s="14">
        <f t="shared" si="54"/>
        <v>49.21282798833819</v>
      </c>
      <c r="BK35" s="14">
        <f t="shared" si="54"/>
        <v>59.967242813958144</v>
      </c>
      <c r="BL35" s="14">
        <f t="shared" si="54"/>
        <v>49.989277289298734</v>
      </c>
      <c r="BM35" s="14">
        <f t="shared" si="54"/>
        <v>44.89848557426582</v>
      </c>
      <c r="BN35" s="14">
        <f t="shared" si="54"/>
        <v>42.66021170099286</v>
      </c>
      <c r="BO35" s="14">
        <f t="shared" si="54"/>
        <v>45.19741837509491</v>
      </c>
      <c r="BP35" s="14">
        <f t="shared" si="54"/>
        <v>56.054361710854764</v>
      </c>
      <c r="CQ35" s="46" t="s">
        <v>152</v>
      </c>
      <c r="CR35" s="45">
        <f aca="true" t="shared" si="55" ref="CR35:CX35">(CR13/CR19)*100</f>
        <v>9.152927799886298</v>
      </c>
      <c r="CS35" s="45">
        <f t="shared" si="55"/>
        <v>2.227280958170577</v>
      </c>
      <c r="CT35" s="45">
        <f t="shared" si="55"/>
        <v>4.628034635614047</v>
      </c>
      <c r="CU35" s="45">
        <f t="shared" si="55"/>
        <v>5.006994157821114</v>
      </c>
      <c r="CV35" s="45">
        <f t="shared" si="55"/>
        <v>5.319371727748691</v>
      </c>
      <c r="CW35" s="45">
        <f t="shared" si="55"/>
        <v>8.384346305203323</v>
      </c>
      <c r="CX35" s="45">
        <f t="shared" si="55"/>
        <v>4.484315243299585</v>
      </c>
      <c r="DO35" s="7"/>
      <c r="DP35" s="7"/>
      <c r="DQ35" s="7"/>
      <c r="FF35" s="28"/>
      <c r="FG35" s="28"/>
      <c r="FH35" s="211"/>
      <c r="FI35" s="248"/>
      <c r="FJ35" s="242"/>
      <c r="FK35" s="247"/>
      <c r="FL35" s="242"/>
      <c r="FM35" s="247"/>
      <c r="FN35" s="242"/>
      <c r="FO35" s="242"/>
      <c r="FP35" s="242"/>
      <c r="FQ35" s="242"/>
      <c r="FR35" s="242"/>
      <c r="FS35" s="242"/>
      <c r="FT35" s="242"/>
      <c r="FU35" s="242"/>
      <c r="FV35" s="242"/>
      <c r="FW35" s="242"/>
      <c r="FX35" s="250"/>
      <c r="FY35" s="242"/>
      <c r="FZ35" s="247"/>
      <c r="GA35" s="242"/>
    </row>
    <row r="36" spans="1:183" ht="15" customHeight="1">
      <c r="A36" s="38" t="s">
        <v>36</v>
      </c>
      <c r="B36" s="21"/>
      <c r="C36" s="25">
        <f>C25+C26+C27+C28+C30+C31+C32+C33+C34</f>
        <v>100</v>
      </c>
      <c r="D36" s="25">
        <f aca="true" t="shared" si="56" ref="D36:V36">D25+D26+D27+D28+D30+D31+D32+D33+D34</f>
        <v>99.99999999999999</v>
      </c>
      <c r="E36" s="25">
        <f t="shared" si="56"/>
        <v>99.99999999999999</v>
      </c>
      <c r="F36" s="25">
        <f t="shared" si="56"/>
        <v>99.99999999999999</v>
      </c>
      <c r="G36" s="25">
        <f t="shared" si="56"/>
        <v>100</v>
      </c>
      <c r="H36" s="25">
        <f t="shared" si="56"/>
        <v>100.00000000000001</v>
      </c>
      <c r="I36" s="25">
        <f t="shared" si="56"/>
        <v>99.99999999999999</v>
      </c>
      <c r="J36" s="25">
        <f t="shared" si="56"/>
        <v>100</v>
      </c>
      <c r="K36" s="25">
        <f t="shared" si="56"/>
        <v>100</v>
      </c>
      <c r="L36" s="25">
        <f t="shared" si="56"/>
        <v>100.00000000000001</v>
      </c>
      <c r="M36" s="25">
        <f t="shared" si="56"/>
        <v>100</v>
      </c>
      <c r="N36" s="25">
        <f t="shared" si="56"/>
        <v>100</v>
      </c>
      <c r="O36" s="25">
        <f t="shared" si="56"/>
        <v>99.99999999999999</v>
      </c>
      <c r="P36" s="25">
        <f t="shared" si="56"/>
        <v>100</v>
      </c>
      <c r="Q36" s="25">
        <f t="shared" si="56"/>
        <v>100</v>
      </c>
      <c r="R36" s="25">
        <f t="shared" si="56"/>
        <v>100</v>
      </c>
      <c r="S36" s="25">
        <f t="shared" si="56"/>
        <v>99.99999999999999</v>
      </c>
      <c r="T36" s="25">
        <f t="shared" si="56"/>
        <v>100.00000000000001</v>
      </c>
      <c r="U36" s="25">
        <f t="shared" si="56"/>
        <v>99.99999999999999</v>
      </c>
      <c r="V36" s="25">
        <f t="shared" si="56"/>
        <v>100.00000000000001</v>
      </c>
      <c r="AQ36" s="189"/>
      <c r="AR36" s="17" t="s">
        <v>91</v>
      </c>
      <c r="AS36" s="14">
        <f aca="true" t="shared" si="57" ref="AS36:BP36">(AS8/AS18)*100</f>
        <v>12.259950399874214</v>
      </c>
      <c r="AT36" s="14">
        <f t="shared" si="57"/>
        <v>10.529928610653487</v>
      </c>
      <c r="AU36" s="14">
        <f t="shared" si="57"/>
        <v>10</v>
      </c>
      <c r="AV36" s="14">
        <f t="shared" si="57"/>
        <v>15.349361912148346</v>
      </c>
      <c r="AW36" s="14">
        <f t="shared" si="57"/>
        <v>5.840773809523809</v>
      </c>
      <c r="AX36" s="14">
        <f t="shared" si="57"/>
        <v>9.04480135249366</v>
      </c>
      <c r="AY36" s="14">
        <f t="shared" si="57"/>
        <v>10.53952321204517</v>
      </c>
      <c r="AZ36" s="14">
        <f t="shared" si="57"/>
        <v>9.171018276762402</v>
      </c>
      <c r="BA36" s="14">
        <f t="shared" si="57"/>
        <v>9.887553315238465</v>
      </c>
      <c r="BB36" s="14">
        <f t="shared" si="57"/>
        <v>12.009237875288683</v>
      </c>
      <c r="BC36" s="14">
        <f t="shared" si="57"/>
        <v>8.20829655781112</v>
      </c>
      <c r="BD36" s="14">
        <f t="shared" si="57"/>
        <v>9.455081001472754</v>
      </c>
      <c r="BE36" s="14">
        <f t="shared" si="57"/>
        <v>8.306065945129625</v>
      </c>
      <c r="BF36" s="14">
        <f t="shared" si="57"/>
        <v>5.927468989679008</v>
      </c>
      <c r="BG36" s="14">
        <f t="shared" si="57"/>
        <v>5.304288365732148</v>
      </c>
      <c r="BH36" s="14">
        <f t="shared" si="57"/>
        <v>6.431767337807607</v>
      </c>
      <c r="BI36" s="14">
        <f t="shared" si="57"/>
        <v>8.868335146898804</v>
      </c>
      <c r="BJ36" s="14">
        <f t="shared" si="57"/>
        <v>9.56268221574344</v>
      </c>
      <c r="BK36" s="14">
        <f t="shared" si="57"/>
        <v>12.884317628843176</v>
      </c>
      <c r="BL36" s="14">
        <f t="shared" si="57"/>
        <v>8.546000428908428</v>
      </c>
      <c r="BM36" s="14">
        <f t="shared" si="57"/>
        <v>9.841924905118097</v>
      </c>
      <c r="BN36" s="14">
        <f t="shared" si="57"/>
        <v>5.739722655288422</v>
      </c>
      <c r="BO36" s="14">
        <f t="shared" si="57"/>
        <v>9.320425208807896</v>
      </c>
      <c r="BP36" s="14">
        <f t="shared" si="57"/>
        <v>11.650109965662587</v>
      </c>
      <c r="CQ36" s="44" t="s">
        <v>151</v>
      </c>
      <c r="CR36" s="14">
        <f aca="true" t="shared" si="58" ref="CR36:CX36">(CR14/CR19)*100</f>
        <v>7.068410081485693</v>
      </c>
      <c r="CS36" s="14">
        <f t="shared" si="58"/>
        <v>1.3322296091264194</v>
      </c>
      <c r="CT36" s="14">
        <f t="shared" si="58"/>
        <v>2.7308849537196536</v>
      </c>
      <c r="CU36" s="14">
        <f t="shared" si="58"/>
        <v>2.67835102443841</v>
      </c>
      <c r="CV36" s="14">
        <f t="shared" si="58"/>
        <v>5.005235602094241</v>
      </c>
      <c r="CW36" s="14">
        <f t="shared" si="58"/>
        <v>8.25317009182335</v>
      </c>
      <c r="CX36" s="14">
        <f t="shared" si="58"/>
        <v>3.0357840845513</v>
      </c>
      <c r="DO36" s="7"/>
      <c r="DP36" s="7"/>
      <c r="DQ36" s="7"/>
      <c r="FF36" s="28"/>
      <c r="FG36" s="28"/>
      <c r="FH36" s="211"/>
      <c r="FI36" s="248"/>
      <c r="FJ36" s="242"/>
      <c r="FK36" s="247"/>
      <c r="FL36" s="242"/>
      <c r="FM36" s="247"/>
      <c r="FN36" s="242"/>
      <c r="FO36" s="242"/>
      <c r="FP36" s="242"/>
      <c r="FQ36" s="242"/>
      <c r="FR36" s="242"/>
      <c r="FS36" s="242"/>
      <c r="FT36" s="242"/>
      <c r="FU36" s="242"/>
      <c r="FV36" s="242"/>
      <c r="FW36" s="242"/>
      <c r="FX36" s="250"/>
      <c r="FY36" s="242"/>
      <c r="FZ36" s="247"/>
      <c r="GA36" s="242"/>
    </row>
    <row r="37" spans="1:183" ht="15" customHeight="1">
      <c r="A37" s="34" t="s">
        <v>83</v>
      </c>
      <c r="U37" s="9"/>
      <c r="V37" s="10" t="s">
        <v>31</v>
      </c>
      <c r="AQ37" s="189"/>
      <c r="AR37" s="17" t="s">
        <v>118</v>
      </c>
      <c r="AS37" s="14">
        <f aca="true" t="shared" si="59" ref="AS37:BP37">(AS9/AS18)*100</f>
        <v>1.6395200080046313</v>
      </c>
      <c r="AT37" s="14">
        <f t="shared" si="59"/>
        <v>1.414058209774849</v>
      </c>
      <c r="AU37" s="14">
        <f t="shared" si="59"/>
        <v>3.8461538461538463</v>
      </c>
      <c r="AV37" s="14">
        <f t="shared" si="59"/>
        <v>2.1763143669651464</v>
      </c>
      <c r="AW37" s="14">
        <f t="shared" si="59"/>
        <v>5.4315476190476195</v>
      </c>
      <c r="AX37" s="14">
        <f t="shared" si="59"/>
        <v>5.4945054945054945</v>
      </c>
      <c r="AY37" s="14">
        <f t="shared" si="59"/>
        <v>3.304056879966541</v>
      </c>
      <c r="AZ37" s="14">
        <f t="shared" si="59"/>
        <v>4.3407310704960835</v>
      </c>
      <c r="BA37" s="14">
        <f t="shared" si="59"/>
        <v>3.2829261987850593</v>
      </c>
      <c r="BB37" s="14">
        <f t="shared" si="59"/>
        <v>4.330254041570439</v>
      </c>
      <c r="BC37" s="14">
        <f t="shared" si="59"/>
        <v>7.766990291262135</v>
      </c>
      <c r="BD37" s="14">
        <f t="shared" si="59"/>
        <v>2.9160530191458025</v>
      </c>
      <c r="BE37" s="14">
        <f t="shared" si="59"/>
        <v>4.832620186257237</v>
      </c>
      <c r="BF37" s="14">
        <f t="shared" si="59"/>
        <v>4.885900956348831</v>
      </c>
      <c r="BG37" s="14">
        <f t="shared" si="59"/>
        <v>2.823092702940315</v>
      </c>
      <c r="BH37" s="14">
        <f t="shared" si="59"/>
        <v>4.446308724832215</v>
      </c>
      <c r="BI37" s="14">
        <f t="shared" si="59"/>
        <v>4.951033732317737</v>
      </c>
      <c r="BJ37" s="14">
        <f t="shared" si="59"/>
        <v>5.597667638483965</v>
      </c>
      <c r="BK37" s="14">
        <f t="shared" si="59"/>
        <v>1.752667446098103</v>
      </c>
      <c r="BL37" s="14">
        <f t="shared" si="59"/>
        <v>4.535706626635213</v>
      </c>
      <c r="BM37" s="14">
        <f t="shared" si="59"/>
        <v>4.145325914735252</v>
      </c>
      <c r="BN37" s="14">
        <f t="shared" si="59"/>
        <v>3.955034052679084</v>
      </c>
      <c r="BO37" s="14">
        <f t="shared" si="59"/>
        <v>5.372057706909643</v>
      </c>
      <c r="BP37" s="14">
        <f t="shared" si="59"/>
        <v>2.3918996519381692</v>
      </c>
      <c r="CQ37" s="44" t="s">
        <v>150</v>
      </c>
      <c r="CR37" s="14">
        <f aca="true" t="shared" si="60" ref="CR37:CX37">(CR15/CR19)*100</f>
        <v>2.0845177184006065</v>
      </c>
      <c r="CS37" s="14">
        <f t="shared" si="60"/>
        <v>0.8950513490441576</v>
      </c>
      <c r="CT37" s="14">
        <f t="shared" si="60"/>
        <v>1.8971496818943934</v>
      </c>
      <c r="CU37" s="14">
        <f t="shared" si="60"/>
        <v>2.328643133382704</v>
      </c>
      <c r="CV37" s="14">
        <f t="shared" si="60"/>
        <v>0.31413612565445026</v>
      </c>
      <c r="CW37" s="14">
        <f t="shared" si="60"/>
        <v>0.13117621337997376</v>
      </c>
      <c r="CX37" s="14">
        <f t="shared" si="60"/>
        <v>1.4485311587482852</v>
      </c>
      <c r="DO37" s="146"/>
      <c r="DP37" s="146"/>
      <c r="DQ37" s="146"/>
      <c r="FF37" s="28"/>
      <c r="FG37" s="28"/>
      <c r="FH37" s="211"/>
      <c r="FI37" s="248"/>
      <c r="FJ37" s="242"/>
      <c r="FK37" s="247"/>
      <c r="FL37" s="242"/>
      <c r="FM37" s="247"/>
      <c r="FN37" s="242"/>
      <c r="FO37" s="242"/>
      <c r="FP37" s="242"/>
      <c r="FQ37" s="242"/>
      <c r="FR37" s="242"/>
      <c r="FS37" s="242"/>
      <c r="FT37" s="242"/>
      <c r="FU37" s="242"/>
      <c r="FV37" s="242"/>
      <c r="FW37" s="242"/>
      <c r="FX37" s="250"/>
      <c r="FY37" s="242"/>
      <c r="FZ37" s="247"/>
      <c r="GA37" s="242"/>
    </row>
    <row r="38" spans="21:183" ht="15">
      <c r="U38" s="9"/>
      <c r="V38" s="10" t="s">
        <v>32</v>
      </c>
      <c r="AQ38" s="189"/>
      <c r="AR38" s="17" t="s">
        <v>92</v>
      </c>
      <c r="AS38" s="14">
        <f aca="true" t="shared" si="61" ref="AS38:BP38">(AS10/AS18)*100</f>
        <v>2.9631429612847433</v>
      </c>
      <c r="AT38" s="14">
        <f t="shared" si="61"/>
        <v>2.7594728171334433</v>
      </c>
      <c r="AU38" s="14">
        <f t="shared" si="61"/>
        <v>6.153846153846154</v>
      </c>
      <c r="AV38" s="14">
        <f t="shared" si="61"/>
        <v>3.5747021081576533</v>
      </c>
      <c r="AW38" s="14">
        <f t="shared" si="61"/>
        <v>13.839285714285715</v>
      </c>
      <c r="AX38" s="14">
        <f t="shared" si="61"/>
        <v>8.537616229923922</v>
      </c>
      <c r="AY38" s="14">
        <f t="shared" si="61"/>
        <v>3.7222919280635716</v>
      </c>
      <c r="AZ38" s="14">
        <f t="shared" si="61"/>
        <v>6.298955613577023</v>
      </c>
      <c r="BA38" s="14">
        <f t="shared" si="61"/>
        <v>4.67881607858343</v>
      </c>
      <c r="BB38" s="14">
        <f t="shared" si="61"/>
        <v>7.693418013856814</v>
      </c>
      <c r="BC38" s="14">
        <f t="shared" si="61"/>
        <v>8.296557811120918</v>
      </c>
      <c r="BD38" s="14">
        <f t="shared" si="61"/>
        <v>4.035346097201767</v>
      </c>
      <c r="BE38" s="14">
        <f t="shared" si="61"/>
        <v>4.7319405990435435</v>
      </c>
      <c r="BF38" s="14">
        <f t="shared" si="61"/>
        <v>11.457248366631948</v>
      </c>
      <c r="BG38" s="14">
        <f t="shared" si="61"/>
        <v>10.676956139493992</v>
      </c>
      <c r="BH38" s="14">
        <f t="shared" si="61"/>
        <v>12.919463087248323</v>
      </c>
      <c r="BI38" s="14">
        <f t="shared" si="61"/>
        <v>6.746463547334058</v>
      </c>
      <c r="BJ38" s="14">
        <f t="shared" si="61"/>
        <v>6.384839650145772</v>
      </c>
      <c r="BK38" s="14">
        <f t="shared" si="61"/>
        <v>3.0945534595169635</v>
      </c>
      <c r="BL38" s="14">
        <f t="shared" si="61"/>
        <v>8.095646579455286</v>
      </c>
      <c r="BM38" s="14">
        <f t="shared" si="61"/>
        <v>5.534470687939865</v>
      </c>
      <c r="BN38" s="14">
        <f t="shared" si="61"/>
        <v>11.344055140723722</v>
      </c>
      <c r="BO38" s="14">
        <f t="shared" si="61"/>
        <v>6.5110098709187545</v>
      </c>
      <c r="BP38" s="14">
        <f t="shared" si="61"/>
        <v>4.391204309560177</v>
      </c>
      <c r="CQ38" s="46" t="s">
        <v>149</v>
      </c>
      <c r="CR38" s="45">
        <f aca="true" t="shared" si="62" ref="CR38:CX38">(CR16/CR19)*100</f>
        <v>26.45442486261133</v>
      </c>
      <c r="CS38" s="45">
        <f t="shared" si="62"/>
        <v>2.299712859249295</v>
      </c>
      <c r="CT38" s="45">
        <f t="shared" si="62"/>
        <v>1.352810124256414</v>
      </c>
      <c r="CU38" s="45">
        <f t="shared" si="62"/>
        <v>0.5883320990701885</v>
      </c>
      <c r="CV38" s="45">
        <f t="shared" si="62"/>
        <v>0.15706806282722513</v>
      </c>
      <c r="CW38" s="45">
        <f t="shared" si="62"/>
        <v>0.27328377787494534</v>
      </c>
      <c r="CX38" s="45">
        <f t="shared" si="62"/>
        <v>2.342941667880163</v>
      </c>
      <c r="DO38" s="147"/>
      <c r="DP38" s="147"/>
      <c r="DQ38" s="147"/>
      <c r="FF38" s="212"/>
      <c r="FG38" s="6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</row>
    <row r="39" spans="1:183" ht="15.75">
      <c r="A39" s="1" t="s">
        <v>196</v>
      </c>
      <c r="AQ39" s="190"/>
      <c r="AR39" s="18" t="s">
        <v>18</v>
      </c>
      <c r="AS39" s="15">
        <f aca="true" t="shared" si="63" ref="AS39:BP39">(AS11/AS18)*100</f>
        <v>76.10689041516878</v>
      </c>
      <c r="AT39" s="15">
        <f t="shared" si="63"/>
        <v>69.01427786930257</v>
      </c>
      <c r="AU39" s="15">
        <f t="shared" si="63"/>
        <v>62.30769230769231</v>
      </c>
      <c r="AV39" s="15">
        <f t="shared" si="63"/>
        <v>84.46732003102305</v>
      </c>
      <c r="AW39" s="15">
        <f t="shared" si="63"/>
        <v>65.73660714285714</v>
      </c>
      <c r="AX39" s="15">
        <f t="shared" si="63"/>
        <v>69.65342349957734</v>
      </c>
      <c r="AY39" s="15">
        <f t="shared" si="63"/>
        <v>74.52948557089084</v>
      </c>
      <c r="AZ39" s="15">
        <f t="shared" si="63"/>
        <v>73.89033942558747</v>
      </c>
      <c r="BA39" s="15">
        <f t="shared" si="63"/>
        <v>68.46322864159234</v>
      </c>
      <c r="BB39" s="15">
        <f t="shared" si="63"/>
        <v>53.96939953810623</v>
      </c>
      <c r="BC39" s="15">
        <f t="shared" si="63"/>
        <v>58.95851721094439</v>
      </c>
      <c r="BD39" s="15">
        <f t="shared" si="63"/>
        <v>70.33873343151694</v>
      </c>
      <c r="BE39" s="15">
        <f t="shared" si="63"/>
        <v>67.84545683362698</v>
      </c>
      <c r="BF39" s="15">
        <f t="shared" si="63"/>
        <v>65.15481488495408</v>
      </c>
      <c r="BG39" s="15">
        <f t="shared" si="63"/>
        <v>61.87359578001368</v>
      </c>
      <c r="BH39" s="15">
        <f t="shared" si="63"/>
        <v>64.62527964205816</v>
      </c>
      <c r="BI39" s="15">
        <f t="shared" si="63"/>
        <v>58.26985854189336</v>
      </c>
      <c r="BJ39" s="15">
        <f t="shared" si="63"/>
        <v>70.75801749271136</v>
      </c>
      <c r="BK39" s="15">
        <f t="shared" si="63"/>
        <v>77.69878134841639</v>
      </c>
      <c r="BL39" s="15">
        <f t="shared" si="63"/>
        <v>71.16663092429766</v>
      </c>
      <c r="BM39" s="15">
        <f t="shared" si="63"/>
        <v>64.42020708205904</v>
      </c>
      <c r="BN39" s="15">
        <f t="shared" si="63"/>
        <v>63.699023549684085</v>
      </c>
      <c r="BO39" s="15">
        <f t="shared" si="63"/>
        <v>66.4009111617312</v>
      </c>
      <c r="BP39" s="15">
        <f t="shared" si="63"/>
        <v>74.48757563801568</v>
      </c>
      <c r="CQ39" s="44" t="s">
        <v>148</v>
      </c>
      <c r="CR39" s="14">
        <f aca="true" t="shared" si="64" ref="CR39:CX39">(CR17/CR19)*100</f>
        <v>26.45442486261133</v>
      </c>
      <c r="CS39" s="14">
        <f t="shared" si="64"/>
        <v>2.299712859249295</v>
      </c>
      <c r="CT39" s="14">
        <f t="shared" si="64"/>
        <v>1.352810124256414</v>
      </c>
      <c r="CU39" s="14">
        <f t="shared" si="64"/>
        <v>0.5883320990701885</v>
      </c>
      <c r="CV39" s="14">
        <f t="shared" si="64"/>
        <v>0.15706806282722513</v>
      </c>
      <c r="CW39" s="14">
        <f t="shared" si="64"/>
        <v>0.27328377787494534</v>
      </c>
      <c r="CX39" s="14">
        <f t="shared" si="64"/>
        <v>2.342941667880163</v>
      </c>
      <c r="DO39" s="28"/>
      <c r="DP39" s="28"/>
      <c r="DQ39" s="149"/>
      <c r="FF39" s="211"/>
      <c r="FG39" s="6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</row>
    <row r="40" spans="1:183" ht="15">
      <c r="A40" s="194" t="s">
        <v>87</v>
      </c>
      <c r="B40" s="235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26" t="s">
        <v>120</v>
      </c>
      <c r="N40" s="11"/>
      <c r="O40" s="11"/>
      <c r="P40" s="11"/>
      <c r="Q40" s="11"/>
      <c r="R40" s="11"/>
      <c r="S40" s="11"/>
      <c r="T40" s="11"/>
      <c r="U40" s="11"/>
      <c r="V40" s="13"/>
      <c r="AQ40" s="198" t="s">
        <v>93</v>
      </c>
      <c r="AR40" s="17" t="s">
        <v>94</v>
      </c>
      <c r="AS40" s="14">
        <f aca="true" t="shared" si="65" ref="AS40:BP40">(AS12/AS18)*100</f>
        <v>11.525239602913114</v>
      </c>
      <c r="AT40" s="14">
        <f t="shared" si="65"/>
        <v>20.263591433278417</v>
      </c>
      <c r="AU40" s="14">
        <f t="shared" si="65"/>
        <v>6.153846153846154</v>
      </c>
      <c r="AV40" s="14">
        <f t="shared" si="65"/>
        <v>4.2257162330489555</v>
      </c>
      <c r="AW40" s="14">
        <f t="shared" si="65"/>
        <v>4.613095238095238</v>
      </c>
      <c r="AX40" s="14">
        <f t="shared" si="65"/>
        <v>3.634826711749789</v>
      </c>
      <c r="AY40" s="14">
        <f t="shared" si="65"/>
        <v>4.642409033877039</v>
      </c>
      <c r="AZ40" s="14">
        <f t="shared" si="65"/>
        <v>5.189295039164491</v>
      </c>
      <c r="BA40" s="14">
        <f t="shared" si="65"/>
        <v>14.837792426004912</v>
      </c>
      <c r="BB40" s="14">
        <f t="shared" si="65"/>
        <v>8.703810623556581</v>
      </c>
      <c r="BC40" s="14">
        <f t="shared" si="65"/>
        <v>9.090909090909092</v>
      </c>
      <c r="BD40" s="14">
        <f t="shared" si="65"/>
        <v>8.630338733431516</v>
      </c>
      <c r="BE40" s="14">
        <f t="shared" si="65"/>
        <v>7.840422854266298</v>
      </c>
      <c r="BF40" s="14">
        <f t="shared" si="65"/>
        <v>7.423539437553261</v>
      </c>
      <c r="BG40" s="14">
        <f t="shared" si="65"/>
        <v>18.99970694539416</v>
      </c>
      <c r="BH40" s="14">
        <f t="shared" si="65"/>
        <v>5.425055928411633</v>
      </c>
      <c r="BI40" s="14">
        <f t="shared" si="65"/>
        <v>5.821545157780196</v>
      </c>
      <c r="BJ40" s="14">
        <f t="shared" si="65"/>
        <v>5.65597667638484</v>
      </c>
      <c r="BK40" s="14">
        <f t="shared" si="65"/>
        <v>10.221084673639417</v>
      </c>
      <c r="BL40" s="14">
        <f t="shared" si="65"/>
        <v>4.685824576452927</v>
      </c>
      <c r="BM40" s="14">
        <f t="shared" si="65"/>
        <v>10.206713585614798</v>
      </c>
      <c r="BN40" s="14">
        <f t="shared" si="65"/>
        <v>11.992286863050792</v>
      </c>
      <c r="BO40" s="14">
        <f t="shared" si="65"/>
        <v>5.713743356112377</v>
      </c>
      <c r="BP40" s="14">
        <f t="shared" si="65"/>
        <v>10.09379309267195</v>
      </c>
      <c r="CQ40" s="44" t="s">
        <v>147</v>
      </c>
      <c r="CR40" s="14">
        <f aca="true" t="shared" si="66" ref="CR40:CX40">(CR18/CR19)*100</f>
        <v>0</v>
      </c>
      <c r="CS40" s="14">
        <f t="shared" si="66"/>
        <v>0</v>
      </c>
      <c r="CT40" s="14">
        <f t="shared" si="66"/>
        <v>0</v>
      </c>
      <c r="CU40" s="14">
        <f t="shared" si="66"/>
        <v>0</v>
      </c>
      <c r="CV40" s="14">
        <f t="shared" si="66"/>
        <v>0</v>
      </c>
      <c r="CW40" s="14">
        <f t="shared" si="66"/>
        <v>0</v>
      </c>
      <c r="CX40" s="14">
        <f t="shared" si="66"/>
        <v>0</v>
      </c>
      <c r="DO40" s="28"/>
      <c r="DP40" s="28"/>
      <c r="DQ40" s="149"/>
      <c r="FF40" s="211"/>
      <c r="FG40" s="6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</row>
    <row r="41" spans="1:183" ht="15" customHeight="1">
      <c r="A41" s="140"/>
      <c r="B41" s="141"/>
      <c r="C41" s="209" t="s">
        <v>111</v>
      </c>
      <c r="D41" s="206" t="s">
        <v>99</v>
      </c>
      <c r="E41" s="205" t="s">
        <v>113</v>
      </c>
      <c r="F41" s="206" t="s">
        <v>101</v>
      </c>
      <c r="G41" s="206" t="s">
        <v>115</v>
      </c>
      <c r="H41" s="206" t="s">
        <v>116</v>
      </c>
      <c r="I41" s="206" t="s">
        <v>104</v>
      </c>
      <c r="J41" s="206" t="s">
        <v>105</v>
      </c>
      <c r="K41" s="206" t="s">
        <v>106</v>
      </c>
      <c r="L41" s="206" t="s">
        <v>114</v>
      </c>
      <c r="M41" s="206" t="s">
        <v>107</v>
      </c>
      <c r="N41" s="206" t="s">
        <v>109</v>
      </c>
      <c r="O41" s="206" t="s">
        <v>110</v>
      </c>
      <c r="P41" s="209" t="s">
        <v>80</v>
      </c>
      <c r="Q41" s="206" t="s">
        <v>121</v>
      </c>
      <c r="R41" s="209" t="s">
        <v>112</v>
      </c>
      <c r="S41" s="206" t="s">
        <v>100</v>
      </c>
      <c r="T41" s="206" t="s">
        <v>103</v>
      </c>
      <c r="U41" s="209" t="s">
        <v>108</v>
      </c>
      <c r="V41" s="188" t="s">
        <v>36</v>
      </c>
      <c r="AQ41" s="189"/>
      <c r="AR41" s="17" t="s">
        <v>119</v>
      </c>
      <c r="AS41" s="14">
        <f aca="true" t="shared" si="67" ref="AS41:BP41">(AS13/AS18)*100</f>
        <v>4.077359043446566</v>
      </c>
      <c r="AT41" s="14">
        <f t="shared" si="67"/>
        <v>2.2789676002196595</v>
      </c>
      <c r="AU41" s="14">
        <f t="shared" si="67"/>
        <v>4.615384615384616</v>
      </c>
      <c r="AV41" s="14">
        <f t="shared" si="67"/>
        <v>3.906084749347811</v>
      </c>
      <c r="AW41" s="14">
        <f t="shared" si="67"/>
        <v>12.983630952380953</v>
      </c>
      <c r="AX41" s="14">
        <f t="shared" si="67"/>
        <v>13.271344040574808</v>
      </c>
      <c r="AY41" s="14">
        <f t="shared" si="67"/>
        <v>11.668757841907151</v>
      </c>
      <c r="AZ41" s="14">
        <f t="shared" si="67"/>
        <v>10.998694516971279</v>
      </c>
      <c r="BA41" s="14">
        <f t="shared" si="67"/>
        <v>7.186247899702727</v>
      </c>
      <c r="BB41" s="14">
        <f t="shared" si="67"/>
        <v>12.976327944572748</v>
      </c>
      <c r="BC41" s="14">
        <f t="shared" si="67"/>
        <v>11.827007943512797</v>
      </c>
      <c r="BD41" s="14">
        <f t="shared" si="67"/>
        <v>12.488954344624448</v>
      </c>
      <c r="BE41" s="14">
        <f t="shared" si="67"/>
        <v>10.11829851497609</v>
      </c>
      <c r="BF41" s="14">
        <f t="shared" si="67"/>
        <v>12.707130006628159</v>
      </c>
      <c r="BG41" s="14">
        <f t="shared" si="67"/>
        <v>6.027156393474651</v>
      </c>
      <c r="BH41" s="14">
        <f t="shared" si="67"/>
        <v>13.618568232662193</v>
      </c>
      <c r="BI41" s="14">
        <f t="shared" si="67"/>
        <v>18.443960826985855</v>
      </c>
      <c r="BJ41" s="14">
        <f t="shared" si="67"/>
        <v>11.078717201166182</v>
      </c>
      <c r="BK41" s="14">
        <f t="shared" si="67"/>
        <v>3.9703605397036053</v>
      </c>
      <c r="BL41" s="14">
        <f t="shared" si="67"/>
        <v>12.030881406819644</v>
      </c>
      <c r="BM41" s="14">
        <f t="shared" si="67"/>
        <v>10.37989609049707</v>
      </c>
      <c r="BN41" s="14">
        <f t="shared" si="67"/>
        <v>10.035283498810207</v>
      </c>
      <c r="BO41" s="14">
        <f t="shared" si="67"/>
        <v>13.64844343204252</v>
      </c>
      <c r="BP41" s="14">
        <f t="shared" si="67"/>
        <v>5.720167663454289</v>
      </c>
      <c r="CQ41" s="43" t="s">
        <v>36</v>
      </c>
      <c r="CR41" s="25">
        <f aca="true" t="shared" si="68" ref="CR41:CX41">SUM(CR27+CR28+CR29+CR30+CR31+CR32+CR33+CR34+CR36+CR37+CR39+CR40)</f>
        <v>100</v>
      </c>
      <c r="CS41" s="25">
        <f t="shared" si="68"/>
        <v>100</v>
      </c>
      <c r="CT41" s="25">
        <f t="shared" si="68"/>
        <v>99.99999999999997</v>
      </c>
      <c r="CU41" s="25">
        <f t="shared" si="68"/>
        <v>99.99999999999999</v>
      </c>
      <c r="CV41" s="25">
        <f t="shared" si="68"/>
        <v>100.00000000000001</v>
      </c>
      <c r="CW41" s="25">
        <f t="shared" si="68"/>
        <v>100.00000000000001</v>
      </c>
      <c r="CX41" s="25">
        <f t="shared" si="68"/>
        <v>100</v>
      </c>
      <c r="DO41" s="28"/>
      <c r="DP41" s="28"/>
      <c r="DQ41" s="28"/>
      <c r="FF41" s="211"/>
      <c r="FG41" s="6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</row>
    <row r="42" spans="1:183" ht="15">
      <c r="A42" s="142"/>
      <c r="B42" s="143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AQ42" s="189"/>
      <c r="AR42" s="17" t="s">
        <v>96</v>
      </c>
      <c r="AS42" s="14">
        <f aca="true" t="shared" si="69" ref="AS42:BP42">(AS14/AS18)*100</f>
        <v>3.2847576097599327</v>
      </c>
      <c r="AT42" s="14">
        <f t="shared" si="69"/>
        <v>2.7182866556836904</v>
      </c>
      <c r="AU42" s="14">
        <f t="shared" si="69"/>
        <v>6.923076923076923</v>
      </c>
      <c r="AV42" s="14">
        <f t="shared" si="69"/>
        <v>4.178711603092904</v>
      </c>
      <c r="AW42" s="14">
        <f t="shared" si="69"/>
        <v>4.799107142857143</v>
      </c>
      <c r="AX42" s="14">
        <f t="shared" si="69"/>
        <v>4.057480980557903</v>
      </c>
      <c r="AY42" s="14">
        <f t="shared" si="69"/>
        <v>3.053115851108323</v>
      </c>
      <c r="AZ42" s="14">
        <f t="shared" si="69"/>
        <v>3.720626631853786</v>
      </c>
      <c r="BA42" s="14">
        <f t="shared" si="69"/>
        <v>3.748222825384516</v>
      </c>
      <c r="BB42" s="14">
        <f t="shared" si="69"/>
        <v>13.943418013856812</v>
      </c>
      <c r="BC42" s="14">
        <f t="shared" si="69"/>
        <v>10.944395410414828</v>
      </c>
      <c r="BD42" s="14">
        <f t="shared" si="69"/>
        <v>4.447717231222386</v>
      </c>
      <c r="BE42" s="14">
        <f t="shared" si="69"/>
        <v>7.311855021394412</v>
      </c>
      <c r="BF42" s="14">
        <f t="shared" si="69"/>
        <v>5.567654578164947</v>
      </c>
      <c r="BG42" s="14">
        <f t="shared" si="69"/>
        <v>3.2724430985640325</v>
      </c>
      <c r="BH42" s="14">
        <f t="shared" si="69"/>
        <v>4.809843400447427</v>
      </c>
      <c r="BI42" s="14">
        <f t="shared" si="69"/>
        <v>8.922742110990207</v>
      </c>
      <c r="BJ42" s="14">
        <f t="shared" si="69"/>
        <v>4.606413994169096</v>
      </c>
      <c r="BK42" s="14">
        <f t="shared" si="69"/>
        <v>3.4658366775155094</v>
      </c>
      <c r="BL42" s="14">
        <f t="shared" si="69"/>
        <v>3.903066695260562</v>
      </c>
      <c r="BM42" s="14">
        <f t="shared" si="69"/>
        <v>7.78215851726298</v>
      </c>
      <c r="BN42" s="14">
        <f t="shared" si="69"/>
        <v>4.492491999671781</v>
      </c>
      <c r="BO42" s="14">
        <f t="shared" si="69"/>
        <v>6.112376613515566</v>
      </c>
      <c r="BP42" s="14">
        <f t="shared" si="69"/>
        <v>4.0915820601666475</v>
      </c>
      <c r="CQ42" s="42" t="s">
        <v>146</v>
      </c>
      <c r="CW42" s="41"/>
      <c r="CX42" s="40" t="s">
        <v>31</v>
      </c>
      <c r="FF42" s="211"/>
      <c r="FG42" s="20"/>
      <c r="FH42" s="146"/>
      <c r="FI42" s="146"/>
      <c r="FJ42" s="146"/>
      <c r="FK42" s="146"/>
      <c r="FL42" s="146"/>
      <c r="FM42" s="146"/>
      <c r="FN42" s="146"/>
      <c r="FO42" s="146"/>
      <c r="FP42" s="146"/>
      <c r="FQ42" s="146"/>
      <c r="FR42" s="146"/>
      <c r="FS42" s="146"/>
      <c r="FT42" s="146"/>
      <c r="FU42" s="146"/>
      <c r="FV42" s="146"/>
      <c r="FW42" s="146"/>
      <c r="FX42" s="146"/>
      <c r="FY42" s="146"/>
      <c r="FZ42" s="146"/>
      <c r="GA42" s="146"/>
    </row>
    <row r="43" spans="1:183" ht="15" customHeight="1">
      <c r="A43" s="144"/>
      <c r="B43" s="145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AQ43" s="189"/>
      <c r="AR43" s="17" t="s">
        <v>98</v>
      </c>
      <c r="AS43" s="14">
        <f aca="true" t="shared" si="70" ref="AS43:BP43">(AS15/AS18)*100</f>
        <v>2.976007547223751</v>
      </c>
      <c r="AT43" s="14">
        <f t="shared" si="70"/>
        <v>3.4870950027457446</v>
      </c>
      <c r="AU43" s="14">
        <f t="shared" si="70"/>
        <v>6.923076923076923</v>
      </c>
      <c r="AV43" s="14">
        <f t="shared" si="70"/>
        <v>0.9682953770946437</v>
      </c>
      <c r="AW43" s="14">
        <f t="shared" si="70"/>
        <v>5.952380952380952</v>
      </c>
      <c r="AX43" s="14">
        <f t="shared" si="70"/>
        <v>4.902789518174133</v>
      </c>
      <c r="AY43" s="14">
        <f t="shared" si="70"/>
        <v>2.342116269343371</v>
      </c>
      <c r="AZ43" s="14">
        <f t="shared" si="70"/>
        <v>3.3616187989556137</v>
      </c>
      <c r="BA43" s="14">
        <f t="shared" si="70"/>
        <v>2.908103916246607</v>
      </c>
      <c r="BB43" s="14">
        <f t="shared" si="70"/>
        <v>4.099307159353349</v>
      </c>
      <c r="BC43" s="14">
        <f t="shared" si="70"/>
        <v>3.7069726390114734</v>
      </c>
      <c r="BD43" s="14">
        <f t="shared" si="70"/>
        <v>1.2665684830633284</v>
      </c>
      <c r="BE43" s="14">
        <f t="shared" si="70"/>
        <v>2.5421595771457337</v>
      </c>
      <c r="BF43" s="14">
        <f t="shared" si="70"/>
        <v>4.137865732411703</v>
      </c>
      <c r="BG43" s="14">
        <f t="shared" si="70"/>
        <v>5.6364169190192435</v>
      </c>
      <c r="BH43" s="14">
        <f t="shared" si="70"/>
        <v>5.704697986577181</v>
      </c>
      <c r="BI43" s="14">
        <f t="shared" si="70"/>
        <v>3.6452665941240476</v>
      </c>
      <c r="BJ43" s="14">
        <f t="shared" si="70"/>
        <v>3.2653061224489797</v>
      </c>
      <c r="BK43" s="14">
        <f t="shared" si="70"/>
        <v>2.548424811198534</v>
      </c>
      <c r="BL43" s="14">
        <f t="shared" si="70"/>
        <v>4.042461934377011</v>
      </c>
      <c r="BM43" s="14">
        <f t="shared" si="70"/>
        <v>2.9330483805593426</v>
      </c>
      <c r="BN43" s="14">
        <f t="shared" si="70"/>
        <v>4.997128087306145</v>
      </c>
      <c r="BO43" s="14">
        <f t="shared" si="70"/>
        <v>3.3978739559605162</v>
      </c>
      <c r="BP43" s="14">
        <f t="shared" si="70"/>
        <v>2.894264987948701</v>
      </c>
      <c r="CT43" s="41"/>
      <c r="CU43" s="41"/>
      <c r="CV43" s="41"/>
      <c r="CW43" s="41"/>
      <c r="CX43" s="40" t="s">
        <v>32</v>
      </c>
      <c r="FF43" s="212"/>
      <c r="FG43" s="6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</row>
    <row r="44" spans="1:183" ht="15">
      <c r="A44" s="198" t="s">
        <v>89</v>
      </c>
      <c r="B44" s="23" t="s">
        <v>90</v>
      </c>
      <c r="C44" s="14">
        <f>(C6/V6)*100</f>
        <v>73.3652512666123</v>
      </c>
      <c r="D44" s="14">
        <f>(D6/V6)*100</f>
        <v>2.5583129490637173</v>
      </c>
      <c r="E44" s="14">
        <f>(E6/V6)*100</f>
        <v>11.742036196887653</v>
      </c>
      <c r="F44" s="14">
        <f>(F6/V6)*100</f>
        <v>0.10383781787264884</v>
      </c>
      <c r="G44" s="14">
        <f>(G6/V6)*100</f>
        <v>0.4536806673496268</v>
      </c>
      <c r="H44" s="14">
        <f>(H6/V6)*100</f>
        <v>1.806359892120173</v>
      </c>
      <c r="I44" s="14">
        <f>(I6/V6)*100</f>
        <v>0.10871610461834376</v>
      </c>
      <c r="J44" s="14">
        <f>(J6/V6)*100</f>
        <v>0.42789543740809655</v>
      </c>
      <c r="K44" s="14">
        <f>(K6/V6)*100</f>
        <v>0.9847170245238444</v>
      </c>
      <c r="L44" s="14">
        <f>(L6/V6)*100</f>
        <v>0.7840103698438251</v>
      </c>
      <c r="M44" s="14">
        <f>(M6/V6)*100</f>
        <v>0.011847267810973358</v>
      </c>
      <c r="N44" s="14">
        <f>(N6/V6)*100</f>
        <v>1.5129657892719506</v>
      </c>
      <c r="O44" s="14">
        <f>(O6/V6)*100</f>
        <v>0.7631034266479898</v>
      </c>
      <c r="P44" s="14">
        <f>(P6/V6)*100</f>
        <v>3.574390388381315</v>
      </c>
      <c r="Q44" s="14">
        <f>(Q6/V6)*100</f>
        <v>1.8028754015875341</v>
      </c>
      <c r="R44" s="14">
        <f>(R6/V6)*100</f>
        <v>87.66560041256368</v>
      </c>
      <c r="S44" s="14">
        <f>(S6/V6)*100</f>
        <v>2.3638783773424485</v>
      </c>
      <c r="T44" s="14">
        <f>(T6/V6)*100</f>
        <v>2.3171862042050835</v>
      </c>
      <c r="U44" s="14">
        <f>(U6/V6)*100</f>
        <v>2.2760692159199403</v>
      </c>
      <c r="V44" s="14">
        <f>C44+D44+E44+F44+G44+H44+I44+J44+K44+L44+M44+N44+O44+P44+Q44</f>
        <v>99.99999999999999</v>
      </c>
      <c r="AQ44" s="189"/>
      <c r="AR44" s="17" t="s">
        <v>97</v>
      </c>
      <c r="AS44" s="14">
        <f aca="true" t="shared" si="71" ref="AS44:BP44">(AS16/AS18)*100</f>
        <v>2.029745781487861</v>
      </c>
      <c r="AT44" s="14">
        <f t="shared" si="71"/>
        <v>2.2377814387699067</v>
      </c>
      <c r="AU44" s="14">
        <f t="shared" si="71"/>
        <v>13.076923076923078</v>
      </c>
      <c r="AV44" s="14">
        <f t="shared" si="71"/>
        <v>2.25387200639263</v>
      </c>
      <c r="AW44" s="14">
        <f t="shared" si="71"/>
        <v>5.915178571428571</v>
      </c>
      <c r="AX44" s="14">
        <f t="shared" si="71"/>
        <v>4.480135249366018</v>
      </c>
      <c r="AY44" s="14">
        <f t="shared" si="71"/>
        <v>3.7641154328732744</v>
      </c>
      <c r="AZ44" s="14">
        <f t="shared" si="71"/>
        <v>2.839425587467363</v>
      </c>
      <c r="BA44" s="14">
        <f t="shared" si="71"/>
        <v>2.85640429106889</v>
      </c>
      <c r="BB44" s="14">
        <f t="shared" si="71"/>
        <v>6.307736720554273</v>
      </c>
      <c r="BC44" s="14">
        <f t="shared" si="71"/>
        <v>5.472197705207414</v>
      </c>
      <c r="BD44" s="14">
        <f t="shared" si="71"/>
        <v>2.8276877761413846</v>
      </c>
      <c r="BE44" s="14">
        <f t="shared" si="71"/>
        <v>4.341807198590486</v>
      </c>
      <c r="BF44" s="14">
        <f t="shared" si="71"/>
        <v>5.008995360287852</v>
      </c>
      <c r="BG44" s="14">
        <f t="shared" si="71"/>
        <v>4.190680863534238</v>
      </c>
      <c r="BH44" s="14">
        <f t="shared" si="71"/>
        <v>5.8165548098434</v>
      </c>
      <c r="BI44" s="14">
        <f t="shared" si="71"/>
        <v>4.896626768226333</v>
      </c>
      <c r="BJ44" s="14">
        <f t="shared" si="71"/>
        <v>4.635568513119534</v>
      </c>
      <c r="BK44" s="14">
        <f t="shared" si="71"/>
        <v>2.0955119495265477</v>
      </c>
      <c r="BL44" s="14">
        <f t="shared" si="71"/>
        <v>4.171134462792194</v>
      </c>
      <c r="BM44" s="14">
        <f t="shared" si="71"/>
        <v>4.27797634400678</v>
      </c>
      <c r="BN44" s="14">
        <f t="shared" si="71"/>
        <v>4.783786001476983</v>
      </c>
      <c r="BO44" s="14">
        <f t="shared" si="71"/>
        <v>4.7266514806378135</v>
      </c>
      <c r="BP44" s="14">
        <f t="shared" si="71"/>
        <v>2.7126165577427157</v>
      </c>
      <c r="CR44" s="156"/>
      <c r="FF44" s="211"/>
      <c r="FG44" s="6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</row>
    <row r="45" spans="1:183" ht="15">
      <c r="A45" s="189"/>
      <c r="B45" s="17" t="s">
        <v>91</v>
      </c>
      <c r="C45" s="14">
        <f aca="true" t="shared" si="72" ref="C45:C55">(C7/V7)*100</f>
        <v>72.51114911310063</v>
      </c>
      <c r="D45" s="14">
        <f aca="true" t="shared" si="73" ref="D45:D55">(D7/V7)*100</f>
        <v>2.32035677161922</v>
      </c>
      <c r="E45" s="14">
        <f aca="true" t="shared" si="74" ref="E45:E55">(E7/V7)*100</f>
        <v>15.508164839218052</v>
      </c>
      <c r="F45" s="14">
        <f aca="true" t="shared" si="75" ref="F45:F55">(F7/V7)*100</f>
        <v>0.057002984273882576</v>
      </c>
      <c r="G45" s="14">
        <f aca="true" t="shared" si="76" ref="G45:G55">(G7/V7)*100</f>
        <v>0.3654897226972471</v>
      </c>
      <c r="H45" s="14">
        <f aca="true" t="shared" si="77" ref="H45:H55">(H7/V7)*100</f>
        <v>1.1467659189216377</v>
      </c>
      <c r="I45" s="14">
        <f aca="true" t="shared" si="78" ref="I45:I55">(I7/V7)*100</f>
        <v>0.10394661838178587</v>
      </c>
      <c r="J45" s="14">
        <f aca="true" t="shared" si="79" ref="J45:J55">(J7/V7)*100</f>
        <v>0.4023740066391711</v>
      </c>
      <c r="K45" s="14">
        <f aca="true" t="shared" si="80" ref="K45:K55">(K7/V7)*100</f>
        <v>0.724273211950508</v>
      </c>
      <c r="L45" s="14">
        <f aca="true" t="shared" si="81" ref="L45:L55">(L7/V7)*100</f>
        <v>0.4191395902491366</v>
      </c>
      <c r="M45" s="14">
        <f aca="true" t="shared" si="82" ref="M45:M55">(M7/V7)*100</f>
        <v>0.010059350165979277</v>
      </c>
      <c r="N45" s="14">
        <f aca="true" t="shared" si="83" ref="N45:N55">(N7/V7)*100</f>
        <v>1.2037689031955203</v>
      </c>
      <c r="O45" s="14">
        <f aca="true" t="shared" si="84" ref="O45:O55">(O7/V7)*100</f>
        <v>0.6002078932367636</v>
      </c>
      <c r="P45" s="14">
        <f aca="true" t="shared" si="85" ref="P45:P55">(P7/V7)*100</f>
        <v>2.8769741474700736</v>
      </c>
      <c r="Q45" s="14">
        <f aca="true" t="shared" si="86" ref="Q45:Q55">(Q7/V7)*100</f>
        <v>1.7503269288803944</v>
      </c>
      <c r="R45" s="14">
        <f aca="true" t="shared" si="87" ref="R45:R55">(R7/V7)*100</f>
        <v>90.3396707239379</v>
      </c>
      <c r="S45" s="14">
        <f aca="true" t="shared" si="88" ref="S45:S55">(S7/V7)*100</f>
        <v>1.5692586258927672</v>
      </c>
      <c r="T45" s="14">
        <f aca="true" t="shared" si="89" ref="T45:T55">(T7/V7)*100</f>
        <v>1.6597927773865806</v>
      </c>
      <c r="U45" s="14">
        <f aca="true" t="shared" si="90" ref="U45:U55">(U7/V7)*100</f>
        <v>1.803976796432284</v>
      </c>
      <c r="V45" s="14">
        <f aca="true" t="shared" si="91" ref="V45:V55">C45+D45+E45+F45+G45+H45+I45+J45+K45+L45+M45+N45+O45+P45+Q45</f>
        <v>99.99999999999999</v>
      </c>
      <c r="AQ45" s="190"/>
      <c r="AR45" s="19" t="s">
        <v>18</v>
      </c>
      <c r="AS45" s="15">
        <f aca="true" t="shared" si="92" ref="AS45:BP45">(AS17/AS18)*100</f>
        <v>23.893109584831222</v>
      </c>
      <c r="AT45" s="15">
        <f t="shared" si="92"/>
        <v>30.985722130697418</v>
      </c>
      <c r="AU45" s="15">
        <f t="shared" si="92"/>
        <v>37.69230769230769</v>
      </c>
      <c r="AV45" s="15">
        <f t="shared" si="92"/>
        <v>15.532679968976945</v>
      </c>
      <c r="AW45" s="15">
        <f t="shared" si="92"/>
        <v>34.263392857142854</v>
      </c>
      <c r="AX45" s="15">
        <f t="shared" si="92"/>
        <v>30.346576500422657</v>
      </c>
      <c r="AY45" s="15">
        <f t="shared" si="92"/>
        <v>25.47051442910916</v>
      </c>
      <c r="AZ45" s="15">
        <f t="shared" si="92"/>
        <v>26.109660574412537</v>
      </c>
      <c r="BA45" s="15">
        <f t="shared" si="92"/>
        <v>31.536771358407652</v>
      </c>
      <c r="BB45" s="15">
        <f t="shared" si="92"/>
        <v>46.03060046189377</v>
      </c>
      <c r="BC45" s="15">
        <f t="shared" si="92"/>
        <v>41.04148278905561</v>
      </c>
      <c r="BD45" s="15">
        <f t="shared" si="92"/>
        <v>29.661266568483065</v>
      </c>
      <c r="BE45" s="15">
        <f t="shared" si="92"/>
        <v>32.15454316637302</v>
      </c>
      <c r="BF45" s="15">
        <f t="shared" si="92"/>
        <v>34.84518511504592</v>
      </c>
      <c r="BG45" s="15">
        <f t="shared" si="92"/>
        <v>38.12640421998633</v>
      </c>
      <c r="BH45" s="15">
        <f t="shared" si="92"/>
        <v>35.37472035794183</v>
      </c>
      <c r="BI45" s="15">
        <f t="shared" si="92"/>
        <v>41.73014145810664</v>
      </c>
      <c r="BJ45" s="15">
        <f t="shared" si="92"/>
        <v>29.24198250728863</v>
      </c>
      <c r="BK45" s="15">
        <f t="shared" si="92"/>
        <v>22.301218651583614</v>
      </c>
      <c r="BL45" s="15">
        <f t="shared" si="92"/>
        <v>28.833369075702336</v>
      </c>
      <c r="BM45" s="15">
        <f t="shared" si="92"/>
        <v>35.57979291794097</v>
      </c>
      <c r="BN45" s="15">
        <f t="shared" si="92"/>
        <v>36.30097645031591</v>
      </c>
      <c r="BO45" s="15">
        <f t="shared" si="92"/>
        <v>33.59908883826879</v>
      </c>
      <c r="BP45" s="15">
        <f t="shared" si="92"/>
        <v>25.512424361984305</v>
      </c>
      <c r="FF45" s="211"/>
      <c r="FG45" s="6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</row>
    <row r="46" spans="1:183" ht="15">
      <c r="A46" s="189"/>
      <c r="B46" s="17" t="s">
        <v>118</v>
      </c>
      <c r="C46" s="14">
        <f t="shared" si="72"/>
        <v>65.4744406336763</v>
      </c>
      <c r="D46" s="14">
        <f t="shared" si="73"/>
        <v>1.6985138004246285</v>
      </c>
      <c r="E46" s="14">
        <f t="shared" si="74"/>
        <v>13.522782949534543</v>
      </c>
      <c r="F46" s="14">
        <f t="shared" si="75"/>
        <v>0.29397354238118567</v>
      </c>
      <c r="G46" s="14">
        <f t="shared" si="76"/>
        <v>1.2902172137840928</v>
      </c>
      <c r="H46" s="14">
        <f t="shared" si="77"/>
        <v>1.649518210027764</v>
      </c>
      <c r="I46" s="14">
        <f t="shared" si="78"/>
        <v>0.37563285970929283</v>
      </c>
      <c r="J46" s="14">
        <f t="shared" si="79"/>
        <v>0.8165931732810714</v>
      </c>
      <c r="K46" s="14">
        <f t="shared" si="80"/>
        <v>5.0628776743426425</v>
      </c>
      <c r="L46" s="14">
        <f t="shared" si="81"/>
        <v>2.4987751102400786</v>
      </c>
      <c r="M46" s="14">
        <f t="shared" si="82"/>
        <v>0.1306549077249714</v>
      </c>
      <c r="N46" s="14">
        <f t="shared" si="83"/>
        <v>1.0942348521966356</v>
      </c>
      <c r="O46" s="14">
        <f t="shared" si="84"/>
        <v>2.907071696880614</v>
      </c>
      <c r="P46" s="14">
        <f t="shared" si="85"/>
        <v>0.9472480810060429</v>
      </c>
      <c r="Q46" s="14">
        <f t="shared" si="86"/>
        <v>2.2374652947901357</v>
      </c>
      <c r="R46" s="14">
        <f t="shared" si="87"/>
        <v>80.69573738363547</v>
      </c>
      <c r="S46" s="14">
        <f t="shared" si="88"/>
        <v>3.2337089661930425</v>
      </c>
      <c r="T46" s="14">
        <f t="shared" si="89"/>
        <v>8.884533725298056</v>
      </c>
      <c r="U46" s="14">
        <f t="shared" si="90"/>
        <v>4.00130654907725</v>
      </c>
      <c r="V46" s="14">
        <f t="shared" si="91"/>
        <v>100</v>
      </c>
      <c r="AQ46" s="249" t="s">
        <v>36</v>
      </c>
      <c r="AR46" s="193"/>
      <c r="AS46" s="25">
        <f>AS35+AS36+AS37+AS38+AS40+AS41+AS42+AS43+AS44</f>
        <v>100</v>
      </c>
      <c r="AT46" s="25">
        <f aca="true" t="shared" si="93" ref="AT46:BP46">AT35+AT36+AT37+AT38+AT40+AT41+AT42+AT43+AT44</f>
        <v>99.99999999999999</v>
      </c>
      <c r="AU46" s="25">
        <f t="shared" si="93"/>
        <v>100</v>
      </c>
      <c r="AV46" s="25">
        <f t="shared" si="93"/>
        <v>100</v>
      </c>
      <c r="AW46" s="25">
        <f t="shared" si="93"/>
        <v>99.99999999999999</v>
      </c>
      <c r="AX46" s="25">
        <f t="shared" si="93"/>
        <v>99.99999999999999</v>
      </c>
      <c r="AY46" s="25">
        <f t="shared" si="93"/>
        <v>99.99999999999999</v>
      </c>
      <c r="AZ46" s="25">
        <f t="shared" si="93"/>
        <v>100</v>
      </c>
      <c r="BA46" s="25">
        <f t="shared" si="93"/>
        <v>99.99999999999997</v>
      </c>
      <c r="BB46" s="25">
        <f t="shared" si="93"/>
        <v>100</v>
      </c>
      <c r="BC46" s="25">
        <f t="shared" si="93"/>
        <v>100</v>
      </c>
      <c r="BD46" s="25">
        <f t="shared" si="93"/>
        <v>100</v>
      </c>
      <c r="BE46" s="25">
        <f t="shared" si="93"/>
        <v>100</v>
      </c>
      <c r="BF46" s="25">
        <f t="shared" si="93"/>
        <v>100</v>
      </c>
      <c r="BG46" s="25">
        <f t="shared" si="93"/>
        <v>99.99999999999999</v>
      </c>
      <c r="BH46" s="25">
        <f t="shared" si="93"/>
        <v>100</v>
      </c>
      <c r="BI46" s="25">
        <f t="shared" si="93"/>
        <v>100</v>
      </c>
      <c r="BJ46" s="25">
        <f t="shared" si="93"/>
        <v>100.00000000000001</v>
      </c>
      <c r="BK46" s="25">
        <f t="shared" si="93"/>
        <v>100</v>
      </c>
      <c r="BL46" s="25">
        <f t="shared" si="93"/>
        <v>100.00000000000001</v>
      </c>
      <c r="BM46" s="25">
        <f t="shared" si="93"/>
        <v>100</v>
      </c>
      <c r="BN46" s="25">
        <f t="shared" si="93"/>
        <v>100</v>
      </c>
      <c r="BO46" s="25">
        <f t="shared" si="93"/>
        <v>99.99999999999999</v>
      </c>
      <c r="BP46" s="25">
        <f t="shared" si="93"/>
        <v>100.00000000000001</v>
      </c>
      <c r="FF46" s="211"/>
      <c r="FG46" s="6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</row>
    <row r="47" spans="1:183" ht="15" customHeight="1">
      <c r="A47" s="189"/>
      <c r="B47" s="17" t="s">
        <v>92</v>
      </c>
      <c r="C47" s="14">
        <f t="shared" si="72"/>
        <v>67.55626723601104</v>
      </c>
      <c r="D47" s="14">
        <f t="shared" si="73"/>
        <v>1.3788808824837648</v>
      </c>
      <c r="E47" s="14">
        <f t="shared" si="74"/>
        <v>11.226759185125879</v>
      </c>
      <c r="F47" s="14">
        <f t="shared" si="75"/>
        <v>0.45369629036562586</v>
      </c>
      <c r="G47" s="14">
        <f t="shared" si="76"/>
        <v>1.4322569166444266</v>
      </c>
      <c r="H47" s="14">
        <f t="shared" si="77"/>
        <v>1.3166088426296594</v>
      </c>
      <c r="I47" s="14">
        <f t="shared" si="78"/>
        <v>0.29356818788364025</v>
      </c>
      <c r="J47" s="14">
        <f t="shared" si="79"/>
        <v>0.4981763188328441</v>
      </c>
      <c r="K47" s="14">
        <f t="shared" si="80"/>
        <v>2.4375055600035584</v>
      </c>
      <c r="L47" s="14">
        <f t="shared" si="81"/>
        <v>0.6316164042344987</v>
      </c>
      <c r="M47" s="14">
        <f t="shared" si="82"/>
        <v>0.04448002846721822</v>
      </c>
      <c r="N47" s="14">
        <f t="shared" si="83"/>
        <v>1.877057201316609</v>
      </c>
      <c r="O47" s="14">
        <f t="shared" si="84"/>
        <v>1.0230406547460191</v>
      </c>
      <c r="P47" s="14">
        <f t="shared" si="85"/>
        <v>1.2632328084689974</v>
      </c>
      <c r="Q47" s="14">
        <f t="shared" si="86"/>
        <v>8.566853482786229</v>
      </c>
      <c r="R47" s="14">
        <f t="shared" si="87"/>
        <v>80.16190730362067</v>
      </c>
      <c r="S47" s="14">
        <f t="shared" si="88"/>
        <v>3.2025620496397114</v>
      </c>
      <c r="T47" s="14">
        <f t="shared" si="89"/>
        <v>3.9053464994217593</v>
      </c>
      <c r="U47" s="14">
        <f t="shared" si="90"/>
        <v>2.9000978560626276</v>
      </c>
      <c r="V47" s="14">
        <f t="shared" si="91"/>
        <v>100.00000000000001</v>
      </c>
      <c r="AQ47" s="34" t="s">
        <v>77</v>
      </c>
      <c r="BO47" s="9"/>
      <c r="BP47" s="10" t="s">
        <v>31</v>
      </c>
      <c r="FF47" s="211"/>
      <c r="FG47" s="6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</row>
    <row r="48" spans="1:183" ht="15">
      <c r="A48" s="190"/>
      <c r="B48" s="18" t="s">
        <v>18</v>
      </c>
      <c r="C48" s="14">
        <f t="shared" si="72"/>
        <v>72.63582966226137</v>
      </c>
      <c r="D48" s="14">
        <f t="shared" si="73"/>
        <v>2.4239563666876442</v>
      </c>
      <c r="E48" s="14">
        <f t="shared" si="74"/>
        <v>12.357877071533458</v>
      </c>
      <c r="F48" s="14">
        <f t="shared" si="75"/>
        <v>0.12324312985105935</v>
      </c>
      <c r="G48" s="14">
        <f t="shared" si="76"/>
        <v>0.5244388504300398</v>
      </c>
      <c r="H48" s="14">
        <f t="shared" si="77"/>
        <v>1.6692888609188168</v>
      </c>
      <c r="I48" s="14">
        <f t="shared" si="78"/>
        <v>0.1274386406544997</v>
      </c>
      <c r="J48" s="14">
        <f t="shared" si="79"/>
        <v>0.4405286343612335</v>
      </c>
      <c r="K48" s="14">
        <f t="shared" si="80"/>
        <v>1.1605831760016783</v>
      </c>
      <c r="L48" s="14">
        <f t="shared" si="81"/>
        <v>0.7730228655338787</v>
      </c>
      <c r="M48" s="14">
        <f t="shared" si="82"/>
        <v>0.017306482064191317</v>
      </c>
      <c r="N48" s="14">
        <f t="shared" si="83"/>
        <v>1.472624292007552</v>
      </c>
      <c r="O48" s="14">
        <f t="shared" si="84"/>
        <v>0.8217956786238725</v>
      </c>
      <c r="P48" s="14">
        <f t="shared" si="85"/>
        <v>3.244703167610657</v>
      </c>
      <c r="Q48" s="14">
        <f t="shared" si="86"/>
        <v>2.207363121460038</v>
      </c>
      <c r="R48" s="14">
        <f t="shared" si="87"/>
        <v>87.41766310048249</v>
      </c>
      <c r="S48" s="14">
        <f t="shared" si="88"/>
        <v>2.316970841199916</v>
      </c>
      <c r="T48" s="14">
        <f t="shared" si="89"/>
        <v>2.5188797986154814</v>
      </c>
      <c r="U48" s="14">
        <f t="shared" si="90"/>
        <v>2.2944199706314246</v>
      </c>
      <c r="V48" s="14">
        <f t="shared" si="91"/>
        <v>99.99999999999999</v>
      </c>
      <c r="BK48" s="36"/>
      <c r="BO48" s="9"/>
      <c r="BP48" s="10" t="s">
        <v>32</v>
      </c>
      <c r="FF48" s="211"/>
      <c r="FG48" s="20"/>
      <c r="FH48" s="146"/>
      <c r="FI48" s="146"/>
      <c r="FJ48" s="146"/>
      <c r="FK48" s="146"/>
      <c r="FL48" s="146"/>
      <c r="FM48" s="146"/>
      <c r="FN48" s="146"/>
      <c r="FO48" s="146"/>
      <c r="FP48" s="146"/>
      <c r="FQ48" s="146"/>
      <c r="FR48" s="146"/>
      <c r="FS48" s="146"/>
      <c r="FT48" s="146"/>
      <c r="FU48" s="146"/>
      <c r="FV48" s="146"/>
      <c r="FW48" s="146"/>
      <c r="FX48" s="146"/>
      <c r="FY48" s="146"/>
      <c r="FZ48" s="146"/>
      <c r="GA48" s="146"/>
    </row>
    <row r="49" spans="1:183" ht="15">
      <c r="A49" s="198" t="s">
        <v>93</v>
      </c>
      <c r="B49" s="17" t="s">
        <v>94</v>
      </c>
      <c r="C49" s="14">
        <f t="shared" si="72"/>
        <v>72.46023452920005</v>
      </c>
      <c r="D49" s="14">
        <f t="shared" si="73"/>
        <v>3.6611323967645806</v>
      </c>
      <c r="E49" s="14">
        <f t="shared" si="74"/>
        <v>3.7114439413289984</v>
      </c>
      <c r="F49" s="14">
        <f t="shared" si="75"/>
        <v>0.034831069313827935</v>
      </c>
      <c r="G49" s="14">
        <f t="shared" si="76"/>
        <v>0.38701188126475483</v>
      </c>
      <c r="H49" s="14">
        <f t="shared" si="77"/>
        <v>0.15480475250590195</v>
      </c>
      <c r="I49" s="14">
        <f t="shared" si="78"/>
        <v>0.1277139208173691</v>
      </c>
      <c r="J49" s="14">
        <f t="shared" si="79"/>
        <v>0.1586748713185495</v>
      </c>
      <c r="K49" s="14">
        <f t="shared" si="80"/>
        <v>0.4450636634544681</v>
      </c>
      <c r="L49" s="14">
        <f t="shared" si="81"/>
        <v>0.24381748519679552</v>
      </c>
      <c r="M49" s="14">
        <f t="shared" si="82"/>
        <v>0</v>
      </c>
      <c r="N49" s="14">
        <f t="shared" si="83"/>
        <v>0.7430628120283292</v>
      </c>
      <c r="O49" s="14">
        <f t="shared" si="84"/>
        <v>0.15480475250590195</v>
      </c>
      <c r="P49" s="14">
        <f t="shared" si="85"/>
        <v>0.27477843569797594</v>
      </c>
      <c r="Q49" s="14">
        <f t="shared" si="86"/>
        <v>17.442625488602502</v>
      </c>
      <c r="R49" s="14">
        <f t="shared" si="87"/>
        <v>79.83281086729363</v>
      </c>
      <c r="S49" s="14">
        <f t="shared" si="88"/>
        <v>0.5766477030844847</v>
      </c>
      <c r="T49" s="14">
        <f t="shared" si="89"/>
        <v>0.9752699407871821</v>
      </c>
      <c r="U49" s="14">
        <f t="shared" si="90"/>
        <v>0.8978675645342313</v>
      </c>
      <c r="V49" s="14">
        <f t="shared" si="91"/>
        <v>100</v>
      </c>
      <c r="FF49" s="39"/>
      <c r="FG49" s="39"/>
      <c r="FH49" s="147"/>
      <c r="FI49" s="147"/>
      <c r="FJ49" s="147"/>
      <c r="FK49" s="147"/>
      <c r="FL49" s="147"/>
      <c r="FM49" s="147"/>
      <c r="FN49" s="147"/>
      <c r="FO49" s="147"/>
      <c r="FP49" s="147"/>
      <c r="FQ49" s="147"/>
      <c r="FR49" s="147"/>
      <c r="FS49" s="147"/>
      <c r="FT49" s="147"/>
      <c r="FU49" s="147"/>
      <c r="FV49" s="147"/>
      <c r="FW49" s="147"/>
      <c r="FX49" s="147"/>
      <c r="FY49" s="147"/>
      <c r="FZ49" s="147"/>
      <c r="GA49" s="147"/>
    </row>
    <row r="50" spans="1:183" ht="15">
      <c r="A50" s="189"/>
      <c r="B50" s="17" t="s">
        <v>119</v>
      </c>
      <c r="C50" s="14">
        <f t="shared" si="72"/>
        <v>70.18370552482415</v>
      </c>
      <c r="D50" s="14">
        <f t="shared" si="73"/>
        <v>1.3453527282660658</v>
      </c>
      <c r="E50" s="14">
        <f t="shared" si="74"/>
        <v>11.807689681076281</v>
      </c>
      <c r="F50" s="14">
        <f t="shared" si="75"/>
        <v>0.23219285665505704</v>
      </c>
      <c r="G50" s="14">
        <f t="shared" si="76"/>
        <v>0.7170661749641467</v>
      </c>
      <c r="H50" s="14">
        <f t="shared" si="77"/>
        <v>0.8195041999590248</v>
      </c>
      <c r="I50" s="14">
        <f t="shared" si="78"/>
        <v>1.2087686949395615</v>
      </c>
      <c r="J50" s="14">
        <f t="shared" si="79"/>
        <v>1.5843747865874478</v>
      </c>
      <c r="K50" s="14">
        <f t="shared" si="80"/>
        <v>2.417537389879123</v>
      </c>
      <c r="L50" s="14">
        <f t="shared" si="81"/>
        <v>1.6390083999180496</v>
      </c>
      <c r="M50" s="14">
        <f t="shared" si="82"/>
        <v>0.08877962166222768</v>
      </c>
      <c r="N50" s="14">
        <f t="shared" si="83"/>
        <v>1.6594960049170253</v>
      </c>
      <c r="O50" s="14">
        <f t="shared" si="84"/>
        <v>1.3316943249334154</v>
      </c>
      <c r="P50" s="14">
        <f t="shared" si="85"/>
        <v>0.7170661749641467</v>
      </c>
      <c r="Q50" s="14">
        <f t="shared" si="86"/>
        <v>4.247763436454279</v>
      </c>
      <c r="R50" s="14">
        <f t="shared" si="87"/>
        <v>83.3367479341665</v>
      </c>
      <c r="S50" s="14">
        <f t="shared" si="88"/>
        <v>1.7687632315782285</v>
      </c>
      <c r="T50" s="14">
        <f t="shared" si="89"/>
        <v>6.9384688929864105</v>
      </c>
      <c r="U50" s="14">
        <f t="shared" si="90"/>
        <v>2.9911903298504408</v>
      </c>
      <c r="V50" s="14">
        <f t="shared" si="91"/>
        <v>100.00000000000001</v>
      </c>
      <c r="FF50" s="14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</row>
    <row r="51" spans="1:183" ht="15">
      <c r="A51" s="189"/>
      <c r="B51" s="17" t="s">
        <v>96</v>
      </c>
      <c r="C51" s="14">
        <f t="shared" si="72"/>
        <v>65.31411113232767</v>
      </c>
      <c r="D51" s="14">
        <f t="shared" si="73"/>
        <v>1.5562344853924002</v>
      </c>
      <c r="E51" s="14">
        <f t="shared" si="74"/>
        <v>12.917700973839985</v>
      </c>
      <c r="F51" s="14">
        <f t="shared" si="75"/>
        <v>0.5251097956845523</v>
      </c>
      <c r="G51" s="14">
        <f t="shared" si="76"/>
        <v>0.6110368531602063</v>
      </c>
      <c r="H51" s="14">
        <f t="shared" si="77"/>
        <v>0.7160588122971167</v>
      </c>
      <c r="I51" s="14">
        <f t="shared" si="78"/>
        <v>0.3818980332251289</v>
      </c>
      <c r="J51" s="14">
        <f t="shared" si="79"/>
        <v>1.28890586213481</v>
      </c>
      <c r="K51" s="14">
        <f t="shared" si="80"/>
        <v>4.668703456177201</v>
      </c>
      <c r="L51" s="14">
        <f t="shared" si="81"/>
        <v>0.9165552797403094</v>
      </c>
      <c r="M51" s="14">
        <f t="shared" si="82"/>
        <v>0.028642352491884668</v>
      </c>
      <c r="N51" s="14">
        <f t="shared" si="83"/>
        <v>2.3009356501814016</v>
      </c>
      <c r="O51" s="14">
        <f t="shared" si="84"/>
        <v>1.0406721405384762</v>
      </c>
      <c r="P51" s="14">
        <f t="shared" si="85"/>
        <v>1.3557380179492076</v>
      </c>
      <c r="Q51" s="14">
        <f t="shared" si="86"/>
        <v>6.3776971548596535</v>
      </c>
      <c r="R51" s="14">
        <f t="shared" si="87"/>
        <v>79.78804659156006</v>
      </c>
      <c r="S51" s="14">
        <f t="shared" si="88"/>
        <v>1.8522054611418752</v>
      </c>
      <c r="T51" s="14">
        <f t="shared" si="89"/>
        <v>7.284704983769334</v>
      </c>
      <c r="U51" s="14">
        <f t="shared" si="90"/>
        <v>3.341607790719878</v>
      </c>
      <c r="V51" s="14">
        <f t="shared" si="91"/>
        <v>100</v>
      </c>
      <c r="FF51" s="28"/>
      <c r="FG51" s="28"/>
      <c r="FH51" s="28"/>
      <c r="FI51" s="28"/>
      <c r="FJ51" s="28"/>
      <c r="FK51" s="28"/>
      <c r="FL51" s="152"/>
      <c r="FM51" s="153"/>
      <c r="FN51" s="153"/>
      <c r="FO51" s="153"/>
      <c r="FP51" s="153"/>
      <c r="FQ51" s="153"/>
      <c r="FR51" s="153"/>
      <c r="FS51" s="153"/>
      <c r="FT51" s="153"/>
      <c r="FU51" s="153"/>
      <c r="FV51" s="153"/>
      <c r="FW51" s="153"/>
      <c r="FX51" s="153"/>
      <c r="FY51" s="28"/>
      <c r="FZ51" s="153"/>
      <c r="GA51" s="28"/>
    </row>
    <row r="52" spans="1:183" ht="15">
      <c r="A52" s="189"/>
      <c r="B52" s="17" t="s">
        <v>98</v>
      </c>
      <c r="C52" s="14">
        <f t="shared" si="72"/>
        <v>68.45728168443785</v>
      </c>
      <c r="D52" s="14">
        <f t="shared" si="73"/>
        <v>2.200026994196248</v>
      </c>
      <c r="E52" s="14">
        <f t="shared" si="74"/>
        <v>3.3472803347280333</v>
      </c>
      <c r="F52" s="14">
        <f t="shared" si="75"/>
        <v>0.2159535699824538</v>
      </c>
      <c r="G52" s="14">
        <f t="shared" si="76"/>
        <v>0.5668781212039411</v>
      </c>
      <c r="H52" s="14">
        <f t="shared" si="77"/>
        <v>0.485895532460521</v>
      </c>
      <c r="I52" s="14">
        <f t="shared" si="78"/>
        <v>0.06748549061951681</v>
      </c>
      <c r="J52" s="14">
        <f t="shared" si="79"/>
        <v>0.04049129437171008</v>
      </c>
      <c r="K52" s="14">
        <f t="shared" si="80"/>
        <v>0.9178026724254286</v>
      </c>
      <c r="L52" s="14">
        <f t="shared" si="81"/>
        <v>0.22945066810635714</v>
      </c>
      <c r="M52" s="14">
        <f t="shared" si="82"/>
        <v>0</v>
      </c>
      <c r="N52" s="14">
        <f t="shared" si="83"/>
        <v>0.9447968686732353</v>
      </c>
      <c r="O52" s="14">
        <f t="shared" si="84"/>
        <v>0.2429477662302605</v>
      </c>
      <c r="P52" s="14">
        <f t="shared" si="85"/>
        <v>0.2024564718585504</v>
      </c>
      <c r="Q52" s="14">
        <f t="shared" si="86"/>
        <v>22.081252530705896</v>
      </c>
      <c r="R52" s="14">
        <f t="shared" si="87"/>
        <v>74.00458901336214</v>
      </c>
      <c r="S52" s="14">
        <f t="shared" si="88"/>
        <v>1.268727223646916</v>
      </c>
      <c r="T52" s="14">
        <f t="shared" si="89"/>
        <v>1.2552301255230125</v>
      </c>
      <c r="U52" s="14">
        <f t="shared" si="90"/>
        <v>1.1877446349034957</v>
      </c>
      <c r="V52" s="14">
        <f t="shared" si="91"/>
        <v>100</v>
      </c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</row>
    <row r="53" spans="1:95" ht="15">
      <c r="A53" s="189"/>
      <c r="B53" s="17" t="s">
        <v>97</v>
      </c>
      <c r="C53" s="14">
        <f t="shared" si="72"/>
        <v>60.44066820276498</v>
      </c>
      <c r="D53" s="14">
        <f t="shared" si="73"/>
        <v>1.8433179723502304</v>
      </c>
      <c r="E53" s="14">
        <f t="shared" si="74"/>
        <v>11.29032258064516</v>
      </c>
      <c r="F53" s="14">
        <f t="shared" si="75"/>
        <v>0.4176267281105991</v>
      </c>
      <c r="G53" s="14">
        <f t="shared" si="76"/>
        <v>1.5120967741935485</v>
      </c>
      <c r="H53" s="14">
        <f t="shared" si="77"/>
        <v>1.0368663594470047</v>
      </c>
      <c r="I53" s="14">
        <f t="shared" si="78"/>
        <v>0.4032258064516129</v>
      </c>
      <c r="J53" s="14">
        <f t="shared" si="79"/>
        <v>0.9216589861751152</v>
      </c>
      <c r="K53" s="14">
        <f t="shared" si="80"/>
        <v>3.571428571428571</v>
      </c>
      <c r="L53" s="14">
        <f t="shared" si="81"/>
        <v>1.1232718894009217</v>
      </c>
      <c r="M53" s="14">
        <f t="shared" si="82"/>
        <v>0</v>
      </c>
      <c r="N53" s="14">
        <f t="shared" si="83"/>
        <v>1.9441244239631335</v>
      </c>
      <c r="O53" s="14">
        <f t="shared" si="84"/>
        <v>1.2528801843317972</v>
      </c>
      <c r="P53" s="14">
        <f t="shared" si="85"/>
        <v>0.8496543778801843</v>
      </c>
      <c r="Q53" s="14">
        <f t="shared" si="86"/>
        <v>13.392857142857142</v>
      </c>
      <c r="R53" s="14">
        <f t="shared" si="87"/>
        <v>73.57430875576037</v>
      </c>
      <c r="S53" s="14">
        <f t="shared" si="88"/>
        <v>2.966589861751152</v>
      </c>
      <c r="T53" s="14">
        <f t="shared" si="89"/>
        <v>6.0195852534562215</v>
      </c>
      <c r="U53" s="14">
        <f t="shared" si="90"/>
        <v>3.197004608294931</v>
      </c>
      <c r="V53" s="14">
        <f t="shared" si="91"/>
        <v>100.00000000000001</v>
      </c>
      <c r="CQ53" s="251"/>
    </row>
    <row r="54" spans="1:95" ht="15">
      <c r="A54" s="190"/>
      <c r="B54" s="19" t="s">
        <v>18</v>
      </c>
      <c r="C54" s="14">
        <f t="shared" si="72"/>
        <v>69.0716440306849</v>
      </c>
      <c r="D54" s="14">
        <f t="shared" si="73"/>
        <v>2.445298504034666</v>
      </c>
      <c r="E54" s="14">
        <f t="shared" si="74"/>
        <v>7.767688986204045</v>
      </c>
      <c r="F54" s="14">
        <f t="shared" si="75"/>
        <v>0.21895910211456307</v>
      </c>
      <c r="G54" s="14">
        <f t="shared" si="76"/>
        <v>0.6369719334241835</v>
      </c>
      <c r="H54" s="14">
        <f t="shared" si="77"/>
        <v>0.5251956085684975</v>
      </c>
      <c r="I54" s="14">
        <f t="shared" si="78"/>
        <v>0.4333246566323171</v>
      </c>
      <c r="J54" s="14">
        <f t="shared" si="79"/>
        <v>0.7273117028280942</v>
      </c>
      <c r="K54" s="14">
        <f t="shared" si="80"/>
        <v>1.9507265461115622</v>
      </c>
      <c r="L54" s="14">
        <f t="shared" si="81"/>
        <v>0.7564041709412179</v>
      </c>
      <c r="M54" s="14">
        <f t="shared" si="82"/>
        <v>0.024498920516314752</v>
      </c>
      <c r="N54" s="14">
        <f t="shared" si="83"/>
        <v>1.348971810929581</v>
      </c>
      <c r="O54" s="14">
        <f t="shared" si="84"/>
        <v>0.6875009569890826</v>
      </c>
      <c r="P54" s="14">
        <f t="shared" si="85"/>
        <v>0.6002235526497114</v>
      </c>
      <c r="Q54" s="14">
        <f t="shared" si="86"/>
        <v>12.805279517371265</v>
      </c>
      <c r="R54" s="14">
        <f t="shared" si="87"/>
        <v>79.28463152092361</v>
      </c>
      <c r="S54" s="14">
        <f t="shared" si="88"/>
        <v>1.381126644107244</v>
      </c>
      <c r="T54" s="14">
        <f t="shared" si="89"/>
        <v>3.8922659970295057</v>
      </c>
      <c r="U54" s="14">
        <f t="shared" si="90"/>
        <v>2.0364727679186636</v>
      </c>
      <c r="V54" s="14">
        <f t="shared" si="91"/>
        <v>100</v>
      </c>
      <c r="CQ54" s="252"/>
    </row>
    <row r="55" spans="1:22" ht="15">
      <c r="A55" s="38" t="s">
        <v>36</v>
      </c>
      <c r="B55" s="21"/>
      <c r="C55" s="14">
        <f t="shared" si="72"/>
        <v>71.72651949888473</v>
      </c>
      <c r="D55" s="14">
        <f t="shared" si="73"/>
        <v>2.429401263335534</v>
      </c>
      <c r="E55" s="14">
        <f t="shared" si="74"/>
        <v>11.186808808190978</v>
      </c>
      <c r="F55" s="14">
        <f t="shared" si="75"/>
        <v>0.14766259487712363</v>
      </c>
      <c r="G55" s="14">
        <f t="shared" si="76"/>
        <v>0.5531487681111298</v>
      </c>
      <c r="H55" s="14">
        <f t="shared" si="77"/>
        <v>1.3774029352823756</v>
      </c>
      <c r="I55" s="14">
        <f t="shared" si="78"/>
        <v>0.20547757911472758</v>
      </c>
      <c r="J55" s="14">
        <f t="shared" si="79"/>
        <v>0.513693947786819</v>
      </c>
      <c r="K55" s="14">
        <f t="shared" si="80"/>
        <v>1.362167905652196</v>
      </c>
      <c r="L55" s="14">
        <f t="shared" si="81"/>
        <v>0.7687830336459769</v>
      </c>
      <c r="M55" s="14">
        <f t="shared" si="82"/>
        <v>0.01914144748407158</v>
      </c>
      <c r="N55" s="14">
        <f t="shared" si="83"/>
        <v>1.4410775463008176</v>
      </c>
      <c r="O55" s="14">
        <f t="shared" si="84"/>
        <v>0.7875338393446594</v>
      </c>
      <c r="P55" s="14">
        <f t="shared" si="85"/>
        <v>2.570032306075652</v>
      </c>
      <c r="Q55" s="14">
        <f t="shared" si="86"/>
        <v>4.911148525913223</v>
      </c>
      <c r="R55" s="14">
        <f t="shared" si="87"/>
        <v>85.34272957041122</v>
      </c>
      <c r="S55" s="14">
        <f t="shared" si="88"/>
        <v>2.0782142982706286</v>
      </c>
      <c r="T55" s="14">
        <f t="shared" si="89"/>
        <v>2.869263913683791</v>
      </c>
      <c r="U55" s="14">
        <f t="shared" si="90"/>
        <v>2.228611385645477</v>
      </c>
      <c r="V55" s="14">
        <f t="shared" si="91"/>
        <v>100</v>
      </c>
    </row>
    <row r="56" spans="1:22" ht="15">
      <c r="A56" s="34" t="s">
        <v>83</v>
      </c>
      <c r="U56" s="9"/>
      <c r="V56" s="10" t="s">
        <v>31</v>
      </c>
    </row>
    <row r="57" spans="21:22" ht="15">
      <c r="U57" s="9"/>
      <c r="V57" s="10" t="s">
        <v>32</v>
      </c>
    </row>
    <row r="65" spans="65:66" ht="15.75">
      <c r="BM65" s="5"/>
      <c r="BN65" s="28"/>
    </row>
    <row r="66" spans="65:66" ht="15">
      <c r="BM66" s="254"/>
      <c r="BN66" s="255"/>
    </row>
    <row r="67" spans="65:66" ht="12.75">
      <c r="BM67" s="150"/>
      <c r="BN67" s="150"/>
    </row>
    <row r="68" spans="65:66" ht="12.75">
      <c r="BM68" s="28"/>
      <c r="BN68" s="28"/>
    </row>
    <row r="69" spans="65:66" ht="12.75">
      <c r="BM69" s="28"/>
      <c r="BN69" s="28"/>
    </row>
    <row r="70" spans="65:66" ht="12.75">
      <c r="BM70" s="28"/>
      <c r="BN70" s="28"/>
    </row>
    <row r="71" spans="65:66" ht="15">
      <c r="BM71" s="212"/>
      <c r="BN71" s="6"/>
    </row>
    <row r="72" spans="65:66" ht="15">
      <c r="BM72" s="211"/>
      <c r="BN72" s="6"/>
    </row>
    <row r="73" spans="65:66" ht="15">
      <c r="BM73" s="211"/>
      <c r="BN73" s="6"/>
    </row>
    <row r="74" spans="65:66" ht="15">
      <c r="BM74" s="211"/>
      <c r="BN74" s="6"/>
    </row>
    <row r="75" spans="65:66" ht="15">
      <c r="BM75" s="211"/>
      <c r="BN75" s="20"/>
    </row>
    <row r="76" spans="65:66" ht="15">
      <c r="BM76" s="212"/>
      <c r="BN76" s="6"/>
    </row>
    <row r="77" spans="65:66" ht="15">
      <c r="BM77" s="211"/>
      <c r="BN77" s="6"/>
    </row>
    <row r="78" spans="65:66" ht="15">
      <c r="BM78" s="211"/>
      <c r="BN78" s="6"/>
    </row>
    <row r="79" spans="65:66" ht="15">
      <c r="BM79" s="211"/>
      <c r="BN79" s="6"/>
    </row>
    <row r="80" spans="65:66" ht="15">
      <c r="BM80" s="211"/>
      <c r="BN80" s="6"/>
    </row>
    <row r="81" spans="65:66" ht="15">
      <c r="BM81" s="211"/>
      <c r="BN81" s="20"/>
    </row>
    <row r="82" spans="65:66" ht="15">
      <c r="BM82" s="233"/>
      <c r="BN82" s="211"/>
    </row>
    <row r="83" spans="65:66" ht="15">
      <c r="BM83" s="148"/>
      <c r="BN83" s="28"/>
    </row>
    <row r="84" spans="65:66" ht="12.75">
      <c r="BM84" s="28"/>
      <c r="BN84" s="28"/>
    </row>
    <row r="91" ht="12.75">
      <c r="BM91" s="232"/>
    </row>
    <row r="92" ht="12.75">
      <c r="BM92" s="247"/>
    </row>
    <row r="93" ht="12.75">
      <c r="BM93" s="247"/>
    </row>
    <row r="94" ht="12.75">
      <c r="BM94" s="247"/>
    </row>
    <row r="117" spans="72:95" ht="12.75">
      <c r="BT117" s="210"/>
      <c r="BU117" s="210"/>
      <c r="BV117" s="234"/>
      <c r="BW117" s="210"/>
      <c r="BX117" s="234"/>
      <c r="BY117" s="210"/>
      <c r="BZ117" s="210"/>
      <c r="CA117" s="210"/>
      <c r="CB117" s="210"/>
      <c r="CC117" s="234"/>
      <c r="CD117" s="234"/>
      <c r="CE117" s="210"/>
      <c r="CF117" s="210"/>
      <c r="CG117" s="210"/>
      <c r="CH117" s="234"/>
      <c r="CI117" s="210"/>
      <c r="CJ117" s="210"/>
      <c r="CK117" s="234"/>
      <c r="CL117" s="210"/>
      <c r="CM117" s="234"/>
      <c r="CN117" s="210"/>
      <c r="CO117" s="234"/>
      <c r="CP117" s="210"/>
      <c r="CQ117" s="232"/>
    </row>
    <row r="118" spans="72:95" ht="12.75">
      <c r="BT118" s="211"/>
      <c r="BU118" s="211"/>
      <c r="BV118" s="211"/>
      <c r="BW118" s="211"/>
      <c r="BX118" s="211"/>
      <c r="BY118" s="211"/>
      <c r="BZ118" s="211"/>
      <c r="CA118" s="211"/>
      <c r="CB118" s="211"/>
      <c r="CC118" s="211"/>
      <c r="CD118" s="211"/>
      <c r="CE118" s="211"/>
      <c r="CF118" s="211"/>
      <c r="CG118" s="211"/>
      <c r="CH118" s="211"/>
      <c r="CI118" s="211"/>
      <c r="CJ118" s="211"/>
      <c r="CK118" s="211"/>
      <c r="CL118" s="211"/>
      <c r="CM118" s="211"/>
      <c r="CN118" s="211"/>
      <c r="CO118" s="211"/>
      <c r="CP118" s="211"/>
      <c r="CQ118" s="211"/>
    </row>
    <row r="119" spans="72:95" ht="12.75">
      <c r="BT119" s="211"/>
      <c r="BU119" s="211"/>
      <c r="BV119" s="211"/>
      <c r="BW119" s="211"/>
      <c r="BX119" s="211"/>
      <c r="BY119" s="211"/>
      <c r="BZ119" s="211"/>
      <c r="CA119" s="211"/>
      <c r="CB119" s="211"/>
      <c r="CC119" s="211"/>
      <c r="CD119" s="211"/>
      <c r="CE119" s="211"/>
      <c r="CF119" s="211"/>
      <c r="CG119" s="211"/>
      <c r="CH119" s="211"/>
      <c r="CI119" s="211"/>
      <c r="CJ119" s="211"/>
      <c r="CK119" s="211"/>
      <c r="CL119" s="211"/>
      <c r="CM119" s="211"/>
      <c r="CN119" s="211"/>
      <c r="CO119" s="211"/>
      <c r="CP119" s="211"/>
      <c r="CQ119" s="211"/>
    </row>
    <row r="120" spans="72:95" ht="12.75">
      <c r="BT120" s="211"/>
      <c r="BU120" s="211"/>
      <c r="BV120" s="211"/>
      <c r="BW120" s="211"/>
      <c r="BX120" s="211"/>
      <c r="BY120" s="211"/>
      <c r="BZ120" s="211"/>
      <c r="CA120" s="211"/>
      <c r="CB120" s="211"/>
      <c r="CC120" s="211"/>
      <c r="CD120" s="211"/>
      <c r="CE120" s="211"/>
      <c r="CF120" s="211"/>
      <c r="CG120" s="211"/>
      <c r="CH120" s="211"/>
      <c r="CI120" s="211"/>
      <c r="CJ120" s="211"/>
      <c r="CK120" s="211"/>
      <c r="CL120" s="211"/>
      <c r="CM120" s="211"/>
      <c r="CN120" s="211"/>
      <c r="CO120" s="211"/>
      <c r="CP120" s="211"/>
      <c r="CQ120" s="211"/>
    </row>
    <row r="135" spans="36:61" ht="15">
      <c r="AJ135" s="164"/>
      <c r="AK135" s="164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0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</row>
    <row r="136" spans="36:61" ht="12.75">
      <c r="AJ136" s="150"/>
      <c r="AK136" s="150"/>
      <c r="AL136" s="210"/>
      <c r="AM136" s="210"/>
      <c r="AN136" s="234"/>
      <c r="AO136" s="210"/>
      <c r="AP136" s="234"/>
      <c r="AQ136" s="210"/>
      <c r="AR136" s="210"/>
      <c r="AS136" s="210"/>
      <c r="AT136" s="210"/>
      <c r="AU136" s="234"/>
      <c r="AV136" s="234"/>
      <c r="AW136" s="210"/>
      <c r="AX136" s="210"/>
      <c r="AY136" s="210"/>
      <c r="AZ136" s="234"/>
      <c r="BA136" s="210"/>
      <c r="BB136" s="210"/>
      <c r="BC136" s="234"/>
      <c r="BD136" s="210"/>
      <c r="BE136" s="234"/>
      <c r="BF136" s="210"/>
      <c r="BG136" s="234"/>
      <c r="BH136" s="210"/>
      <c r="BI136" s="232"/>
    </row>
    <row r="137" spans="36:61" ht="12.75">
      <c r="AJ137" s="28"/>
      <c r="AK137" s="28"/>
      <c r="AL137" s="211"/>
      <c r="AM137" s="211"/>
      <c r="AN137" s="211"/>
      <c r="AO137" s="211"/>
      <c r="AP137" s="211"/>
      <c r="AQ137" s="211"/>
      <c r="AR137" s="211"/>
      <c r="AS137" s="211"/>
      <c r="AT137" s="211"/>
      <c r="AU137" s="211"/>
      <c r="AV137" s="211"/>
      <c r="AW137" s="211"/>
      <c r="AX137" s="211"/>
      <c r="AY137" s="211"/>
      <c r="AZ137" s="211"/>
      <c r="BA137" s="211"/>
      <c r="BB137" s="211"/>
      <c r="BC137" s="211"/>
      <c r="BD137" s="211"/>
      <c r="BE137" s="211"/>
      <c r="BF137" s="211"/>
      <c r="BG137" s="211"/>
      <c r="BH137" s="211"/>
      <c r="BI137" s="211"/>
    </row>
    <row r="138" spans="36:61" ht="12.75">
      <c r="AJ138" s="28"/>
      <c r="AK138" s="28"/>
      <c r="AL138" s="211"/>
      <c r="AM138" s="211"/>
      <c r="AN138" s="211"/>
      <c r="AO138" s="211"/>
      <c r="AP138" s="211"/>
      <c r="AQ138" s="211"/>
      <c r="AR138" s="211"/>
      <c r="AS138" s="211"/>
      <c r="AT138" s="211"/>
      <c r="AU138" s="211"/>
      <c r="AV138" s="211"/>
      <c r="AW138" s="211"/>
      <c r="AX138" s="211"/>
      <c r="AY138" s="211"/>
      <c r="AZ138" s="211"/>
      <c r="BA138" s="211"/>
      <c r="BB138" s="211"/>
      <c r="BC138" s="211"/>
      <c r="BD138" s="211"/>
      <c r="BE138" s="211"/>
      <c r="BF138" s="211"/>
      <c r="BG138" s="211"/>
      <c r="BH138" s="211"/>
      <c r="BI138" s="211"/>
    </row>
    <row r="139" spans="36:61" ht="12.75">
      <c r="AJ139" s="28"/>
      <c r="AK139" s="28"/>
      <c r="AL139" s="211"/>
      <c r="AM139" s="211"/>
      <c r="AN139" s="211"/>
      <c r="AO139" s="211"/>
      <c r="AP139" s="211"/>
      <c r="AQ139" s="211"/>
      <c r="AR139" s="211"/>
      <c r="AS139" s="211"/>
      <c r="AT139" s="211"/>
      <c r="AU139" s="211"/>
      <c r="AV139" s="211"/>
      <c r="AW139" s="211"/>
      <c r="AX139" s="211"/>
      <c r="AY139" s="211"/>
      <c r="AZ139" s="211"/>
      <c r="BA139" s="211"/>
      <c r="BB139" s="211"/>
      <c r="BC139" s="211"/>
      <c r="BD139" s="211"/>
      <c r="BE139" s="211"/>
      <c r="BF139" s="211"/>
      <c r="BG139" s="211"/>
      <c r="BH139" s="211"/>
      <c r="BI139" s="211"/>
    </row>
    <row r="140" spans="36:61" ht="15">
      <c r="AJ140" s="212"/>
      <c r="AK140" s="6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</row>
    <row r="141" spans="36:61" ht="15">
      <c r="AJ141" s="211"/>
      <c r="AK141" s="6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</row>
    <row r="142" spans="36:61" ht="15">
      <c r="AJ142" s="211"/>
      <c r="AK142" s="6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</row>
    <row r="143" spans="36:61" ht="15">
      <c r="AJ143" s="211"/>
      <c r="AK143" s="6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</row>
    <row r="144" spans="36:61" ht="15">
      <c r="AJ144" s="211"/>
      <c r="AK144" s="20"/>
      <c r="AL144" s="146"/>
      <c r="AM144" s="146"/>
      <c r="AN144" s="146"/>
      <c r="AO144" s="146"/>
      <c r="AP144" s="146"/>
      <c r="AQ144" s="146"/>
      <c r="AR144" s="146"/>
      <c r="AS144" s="146"/>
      <c r="AT144" s="146"/>
      <c r="AU144" s="146"/>
      <c r="AV144" s="146"/>
      <c r="AW144" s="146"/>
      <c r="AX144" s="146"/>
      <c r="AY144" s="146"/>
      <c r="AZ144" s="146"/>
      <c r="BA144" s="146"/>
      <c r="BB144" s="146"/>
      <c r="BC144" s="146"/>
      <c r="BD144" s="146"/>
      <c r="BE144" s="146"/>
      <c r="BF144" s="146"/>
      <c r="BG144" s="146"/>
      <c r="BH144" s="146"/>
      <c r="BI144" s="146"/>
    </row>
    <row r="145" spans="36:61" ht="15">
      <c r="AJ145" s="212"/>
      <c r="AK145" s="6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</row>
    <row r="146" spans="36:61" ht="15">
      <c r="AJ146" s="211"/>
      <c r="AK146" s="6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</row>
    <row r="147" spans="36:61" ht="15">
      <c r="AJ147" s="211"/>
      <c r="AK147" s="6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</row>
    <row r="148" spans="36:61" ht="15">
      <c r="AJ148" s="211"/>
      <c r="AK148" s="6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</row>
    <row r="149" spans="36:61" ht="15">
      <c r="AJ149" s="211"/>
      <c r="AK149" s="6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</row>
    <row r="150" spans="36:61" ht="15">
      <c r="AJ150" s="211"/>
      <c r="AK150" s="20"/>
      <c r="AL150" s="146"/>
      <c r="AM150" s="146"/>
      <c r="AN150" s="146"/>
      <c r="AO150" s="146"/>
      <c r="AP150" s="146"/>
      <c r="AQ150" s="146"/>
      <c r="AR150" s="146"/>
      <c r="AS150" s="146"/>
      <c r="AT150" s="146"/>
      <c r="AU150" s="146"/>
      <c r="AV150" s="146"/>
      <c r="AW150" s="146"/>
      <c r="AX150" s="146"/>
      <c r="AY150" s="146"/>
      <c r="AZ150" s="146"/>
      <c r="BA150" s="146"/>
      <c r="BB150" s="146"/>
      <c r="BC150" s="146"/>
      <c r="BD150" s="146"/>
      <c r="BE150" s="146"/>
      <c r="BF150" s="146"/>
      <c r="BG150" s="146"/>
      <c r="BH150" s="146"/>
      <c r="BI150" s="146"/>
    </row>
    <row r="151" spans="36:61" ht="15">
      <c r="AJ151" s="233"/>
      <c r="AK151" s="211"/>
      <c r="AL151" s="147"/>
      <c r="AM151" s="147"/>
      <c r="AN151" s="147"/>
      <c r="AO151" s="147"/>
      <c r="AP151" s="147"/>
      <c r="AQ151" s="147"/>
      <c r="AR151" s="147"/>
      <c r="AS151" s="147"/>
      <c r="AT151" s="147"/>
      <c r="AU151" s="147"/>
      <c r="AV151" s="147"/>
      <c r="AW151" s="147"/>
      <c r="AX151" s="147"/>
      <c r="AY151" s="147"/>
      <c r="AZ151" s="147"/>
      <c r="BA151" s="147"/>
      <c r="BB151" s="147"/>
      <c r="BC151" s="147"/>
      <c r="BD151" s="147"/>
      <c r="BE151" s="147"/>
      <c r="BF151" s="147"/>
      <c r="BG151" s="147"/>
      <c r="BH151" s="147"/>
      <c r="BI151" s="147"/>
    </row>
    <row r="152" spans="36:61" ht="15">
      <c r="AJ152" s="14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149"/>
      <c r="BI152" s="10"/>
    </row>
    <row r="153" spans="36:61" ht="15"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153"/>
      <c r="BE153" s="28"/>
      <c r="BF153" s="28"/>
      <c r="BG153" s="28"/>
      <c r="BH153" s="149"/>
      <c r="BI153" s="10"/>
    </row>
  </sheetData>
  <sheetProtection/>
  <mergeCells count="235">
    <mergeCell ref="CP3:CP6"/>
    <mergeCell ref="BQ7:BQ11"/>
    <mergeCell ref="BQ12:BQ17"/>
    <mergeCell ref="BQ18:BR18"/>
    <mergeCell ref="AQ35:AQ39"/>
    <mergeCell ref="AQ30:AR30"/>
    <mergeCell ref="AS31:AS34"/>
    <mergeCell ref="AT31:AT34"/>
    <mergeCell ref="AU31:AU34"/>
    <mergeCell ref="AV31:AV34"/>
    <mergeCell ref="CJ3:CJ6"/>
    <mergeCell ref="CK3:CK6"/>
    <mergeCell ref="CL3:CL6"/>
    <mergeCell ref="CM3:CM6"/>
    <mergeCell ref="CN3:CN6"/>
    <mergeCell ref="CO3:CO6"/>
    <mergeCell ref="CD3:CD6"/>
    <mergeCell ref="CE3:CE6"/>
    <mergeCell ref="CF3:CF6"/>
    <mergeCell ref="CG3:CG6"/>
    <mergeCell ref="CH3:CH6"/>
    <mergeCell ref="CI3:CI6"/>
    <mergeCell ref="AO136:AO139"/>
    <mergeCell ref="AP136:AP139"/>
    <mergeCell ref="AQ136:AQ139"/>
    <mergeCell ref="BY3:BY6"/>
    <mergeCell ref="BZ3:BZ6"/>
    <mergeCell ref="CA3:CA6"/>
    <mergeCell ref="AW31:AW34"/>
    <mergeCell ref="AX31:AX34"/>
    <mergeCell ref="AY31:AY34"/>
    <mergeCell ref="AJ140:AJ144"/>
    <mergeCell ref="AJ145:AJ150"/>
    <mergeCell ref="AJ151:AK151"/>
    <mergeCell ref="AL136:AL139"/>
    <mergeCell ref="AM136:AM139"/>
    <mergeCell ref="AN136:AN139"/>
    <mergeCell ref="BD136:BD139"/>
    <mergeCell ref="BE136:BE139"/>
    <mergeCell ref="BF136:BF139"/>
    <mergeCell ref="BG136:BG139"/>
    <mergeCell ref="BH136:BH139"/>
    <mergeCell ref="BI136:BI139"/>
    <mergeCell ref="AX136:AX139"/>
    <mergeCell ref="AY136:AY139"/>
    <mergeCell ref="AZ136:AZ139"/>
    <mergeCell ref="BA136:BA139"/>
    <mergeCell ref="BB136:BB139"/>
    <mergeCell ref="BC136:BC139"/>
    <mergeCell ref="AR136:AR139"/>
    <mergeCell ref="AS136:AS139"/>
    <mergeCell ref="V41:V43"/>
    <mergeCell ref="BM66:BN66"/>
    <mergeCell ref="AQ46:AR46"/>
    <mergeCell ref="AQ40:AQ45"/>
    <mergeCell ref="AT136:AT139"/>
    <mergeCell ref="AU136:AU139"/>
    <mergeCell ref="AV136:AV139"/>
    <mergeCell ref="AW136:AW139"/>
    <mergeCell ref="R41:R43"/>
    <mergeCell ref="S41:S43"/>
    <mergeCell ref="J41:J43"/>
    <mergeCell ref="K41:K43"/>
    <mergeCell ref="L41:L43"/>
    <mergeCell ref="M41:M43"/>
    <mergeCell ref="N41:N43"/>
    <mergeCell ref="O41:O43"/>
    <mergeCell ref="P41:P43"/>
    <mergeCell ref="Q41:Q43"/>
    <mergeCell ref="A44:A48"/>
    <mergeCell ref="A49:A54"/>
    <mergeCell ref="F41:F43"/>
    <mergeCell ref="G41:G43"/>
    <mergeCell ref="U22:U24"/>
    <mergeCell ref="V22:V24"/>
    <mergeCell ref="H41:H43"/>
    <mergeCell ref="I41:I43"/>
    <mergeCell ref="A40:B40"/>
    <mergeCell ref="C41:C43"/>
    <mergeCell ref="D41:D43"/>
    <mergeCell ref="E41:E43"/>
    <mergeCell ref="T41:T43"/>
    <mergeCell ref="U41:U43"/>
    <mergeCell ref="O22:O24"/>
    <mergeCell ref="P22:P24"/>
    <mergeCell ref="Q22:Q24"/>
    <mergeCell ref="R22:R24"/>
    <mergeCell ref="S22:S24"/>
    <mergeCell ref="T22:T24"/>
    <mergeCell ref="G22:G24"/>
    <mergeCell ref="H22:H24"/>
    <mergeCell ref="I22:I24"/>
    <mergeCell ref="J22:J24"/>
    <mergeCell ref="K22:K24"/>
    <mergeCell ref="L22:L24"/>
    <mergeCell ref="A25:A29"/>
    <mergeCell ref="A30:A35"/>
    <mergeCell ref="C22:C24"/>
    <mergeCell ref="D22:D24"/>
    <mergeCell ref="E22:E24"/>
    <mergeCell ref="F22:F24"/>
    <mergeCell ref="AQ2:AR2"/>
    <mergeCell ref="A2:B2"/>
    <mergeCell ref="AQ7:AQ11"/>
    <mergeCell ref="AQ12:AQ17"/>
    <mergeCell ref="C3:C5"/>
    <mergeCell ref="A6:A10"/>
    <mergeCell ref="A11:A16"/>
    <mergeCell ref="R3:R5"/>
    <mergeCell ref="S3:S5"/>
    <mergeCell ref="T3:T5"/>
    <mergeCell ref="FF43:FF48"/>
    <mergeCell ref="BQ2:BR2"/>
    <mergeCell ref="BS3:BS6"/>
    <mergeCell ref="BT3:BT6"/>
    <mergeCell ref="BU3:BU6"/>
    <mergeCell ref="BV3:BV6"/>
    <mergeCell ref="BW3:BW6"/>
    <mergeCell ref="BX3:BX6"/>
    <mergeCell ref="CB3:CB6"/>
    <mergeCell ref="CC3:CC6"/>
    <mergeCell ref="GA34:GA37"/>
    <mergeCell ref="DO23:DO26"/>
    <mergeCell ref="DP23:DP26"/>
    <mergeCell ref="DQ23:DQ26"/>
    <mergeCell ref="FW34:FW37"/>
    <mergeCell ref="FX34:FX37"/>
    <mergeCell ref="FY34:FY37"/>
    <mergeCell ref="FZ34:FZ37"/>
    <mergeCell ref="FS34:FS37"/>
    <mergeCell ref="FV34:FV37"/>
    <mergeCell ref="FO34:FO37"/>
    <mergeCell ref="FP34:FP37"/>
    <mergeCell ref="FQ34:FQ37"/>
    <mergeCell ref="FR34:FR37"/>
    <mergeCell ref="AQ18:AR18"/>
    <mergeCell ref="FU34:FU37"/>
    <mergeCell ref="BM91:BM94"/>
    <mergeCell ref="FM34:FM37"/>
    <mergeCell ref="FN34:FN37"/>
    <mergeCell ref="FI34:FI37"/>
    <mergeCell ref="FJ34:FJ37"/>
    <mergeCell ref="FK34:FK37"/>
    <mergeCell ref="FT34:FT37"/>
    <mergeCell ref="CQ53:CQ54"/>
    <mergeCell ref="FF38:FF42"/>
    <mergeCell ref="FL34:FL37"/>
    <mergeCell ref="BO3:BO6"/>
    <mergeCell ref="BI3:BI6"/>
    <mergeCell ref="BJ3:BJ6"/>
    <mergeCell ref="BN3:BN6"/>
    <mergeCell ref="BM3:BM6"/>
    <mergeCell ref="BL3:BL6"/>
    <mergeCell ref="BP3:BP6"/>
    <mergeCell ref="FH34:FH37"/>
    <mergeCell ref="BK3:BK6"/>
    <mergeCell ref="BG3:BG6"/>
    <mergeCell ref="BH3:BH6"/>
    <mergeCell ref="AS3:AS6"/>
    <mergeCell ref="AT3:AT6"/>
    <mergeCell ref="AU3:AU6"/>
    <mergeCell ref="AV3:AV6"/>
    <mergeCell ref="AZ3:AZ6"/>
    <mergeCell ref="BA3:BA6"/>
    <mergeCell ref="BB3:BB6"/>
    <mergeCell ref="D3:D5"/>
    <mergeCell ref="E3:E5"/>
    <mergeCell ref="F3:F5"/>
    <mergeCell ref="P3:P5"/>
    <mergeCell ref="U3:U5"/>
    <mergeCell ref="V3:V5"/>
    <mergeCell ref="Q3:Q5"/>
    <mergeCell ref="A21:B21"/>
    <mergeCell ref="AW3:AW6"/>
    <mergeCell ref="AX3:AX6"/>
    <mergeCell ref="AY3:AY6"/>
    <mergeCell ref="G3:G5"/>
    <mergeCell ref="H3:H5"/>
    <mergeCell ref="I3:I5"/>
    <mergeCell ref="N3:N5"/>
    <mergeCell ref="J3:J5"/>
    <mergeCell ref="O3:O5"/>
    <mergeCell ref="BZ117:BZ120"/>
    <mergeCell ref="N22:N24"/>
    <mergeCell ref="M3:M5"/>
    <mergeCell ref="K3:K5"/>
    <mergeCell ref="L3:L5"/>
    <mergeCell ref="M22:M24"/>
    <mergeCell ref="BC3:BC6"/>
    <mergeCell ref="BD3:BD6"/>
    <mergeCell ref="BE3:BE6"/>
    <mergeCell ref="BF3:BF6"/>
    <mergeCell ref="CA117:CA120"/>
    <mergeCell ref="CB117:CB120"/>
    <mergeCell ref="CC117:CC120"/>
    <mergeCell ref="CD117:CD120"/>
    <mergeCell ref="BT117:BT120"/>
    <mergeCell ref="BU117:BU120"/>
    <mergeCell ref="BV117:BV120"/>
    <mergeCell ref="BW117:BW120"/>
    <mergeCell ref="BX117:BX120"/>
    <mergeCell ref="BY117:BY120"/>
    <mergeCell ref="CK117:CK120"/>
    <mergeCell ref="CL117:CL120"/>
    <mergeCell ref="CE117:CE120"/>
    <mergeCell ref="CF117:CF120"/>
    <mergeCell ref="CG117:CG120"/>
    <mergeCell ref="CH117:CH120"/>
    <mergeCell ref="CQ117:CQ120"/>
    <mergeCell ref="BM71:BM75"/>
    <mergeCell ref="BM76:BM81"/>
    <mergeCell ref="BM82:BN82"/>
    <mergeCell ref="CM117:CM120"/>
    <mergeCell ref="CN117:CN120"/>
    <mergeCell ref="CO117:CO120"/>
    <mergeCell ref="CP117:CP120"/>
    <mergeCell ref="CI117:CI120"/>
    <mergeCell ref="CJ117:CJ120"/>
    <mergeCell ref="BD31:BD34"/>
    <mergeCell ref="BE31:BE34"/>
    <mergeCell ref="BF31:BF34"/>
    <mergeCell ref="BG31:BG34"/>
    <mergeCell ref="AZ31:AZ34"/>
    <mergeCell ref="BA31:BA34"/>
    <mergeCell ref="BB31:BB34"/>
    <mergeCell ref="BC31:BC34"/>
    <mergeCell ref="BP31:BP34"/>
    <mergeCell ref="BL31:BL34"/>
    <mergeCell ref="BM31:BM34"/>
    <mergeCell ref="BN31:BN34"/>
    <mergeCell ref="BO31:BO34"/>
    <mergeCell ref="BH31:BH34"/>
    <mergeCell ref="BI31:BI34"/>
    <mergeCell ref="BJ31:BJ34"/>
    <mergeCell ref="BK31:BK34"/>
  </mergeCells>
  <printOptions/>
  <pageMargins left="0.17" right="0.17" top="0.18" bottom="0.5" header="0.17" footer="0.36"/>
  <pageSetup horizontalDpi="600" verticalDpi="600" orientation="landscape" paperSize="9" scale="63" r:id="rId2"/>
  <headerFooter alignWithMargins="0">
    <oddFooter>&amp;L2011 Census Detailed Characteristics - &amp;A&amp;R&amp;P</oddFooter>
  </headerFooter>
  <colBreaks count="1" manualBreakCount="1">
    <brk id="22" max="5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Wandsworth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SBansal</dc:creator>
  <cp:keywords/>
  <dc:description/>
  <cp:lastModifiedBy>Nicolaou, Stefan</cp:lastModifiedBy>
  <cp:lastPrinted>2013-09-06T09:54:01Z</cp:lastPrinted>
  <dcterms:created xsi:type="dcterms:W3CDTF">2013-08-01T13:57:18Z</dcterms:created>
  <dcterms:modified xsi:type="dcterms:W3CDTF">2013-09-11T15:18:23Z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